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9.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C:\Users\rcallejas\Desktop\"/>
    </mc:Choice>
  </mc:AlternateContent>
  <xr:revisionPtr revIDLastSave="0" documentId="13_ncr:1_{B17A305D-2674-4705-BF80-C3513DD3D3F4}" xr6:coauthVersionLast="46" xr6:coauthVersionMax="46" xr10:uidLastSave="{00000000-0000-0000-0000-000000000000}"/>
  <bookViews>
    <workbookView xWindow="-110" yWindow="-110" windowWidth="19420" windowHeight="10420" tabRatio="848" xr2:uid="{00000000-000D-0000-FFFF-FFFF00000000}"/>
  </bookViews>
  <sheets>
    <sheet name="Introduction" sheetId="37" r:id="rId1"/>
    <sheet name="Light levels (lux)" sheetId="38" r:id="rId2"/>
    <sheet name="Temperature (C)" sheetId="40" r:id="rId3"/>
    <sheet name="Power meter (kWh)" sheetId="39" r:id="rId4"/>
    <sheet name="Offices and corridors" sheetId="21" r:id="rId5"/>
    <sheet name="Classrooms" sheetId="22" r:id="rId6"/>
    <sheet name="Server room(s)" sheetId="32" r:id="rId7"/>
    <sheet name="Library, kitchen &amp; toilets" sheetId="25" r:id="rId8"/>
    <sheet name="Woodwork" sheetId="35" r:id="rId9"/>
    <sheet name="Outside" sheetId="27" r:id="rId10"/>
    <sheet name="Heating - gas" sheetId="4" r:id="rId11"/>
    <sheet name="Summary table, by type" sheetId="34" r:id="rId12"/>
    <sheet name="Summary table, by building" sheetId="33" r:id="rId13"/>
    <sheet name="Monitoring example" sheetId="36" r:id="rId14"/>
  </sheets>
  <definedNames>
    <definedName name="_gjdgxs" localSheetId="1">'Light levels (lux)'!$A$1</definedName>
    <definedName name="_tags1" localSheetId="5" hidden="1">"&lt;tags&gt;&lt;tag n=""Palette"" v=""3"" /&gt;&lt;tag n=""ClosestPalette"" v=""3"" /&gt;&lt;/tags&gt;"</definedName>
    <definedName name="_tags1" localSheetId="10" hidden="1">"&lt;tags&gt;&lt;tag n=""Palette"" v=""3"" /&gt;&lt;tag n=""ClosestPalette"" v=""3"" /&gt;&lt;/tags&gt;"</definedName>
    <definedName name="_tags1" localSheetId="0" hidden="1">"&lt;tags&gt;&lt;tag n=""Palette"" v=""3"" /&gt;&lt;tag n=""ClosestPalette"" v=""3"" /&gt;&lt;/tags&gt;"</definedName>
    <definedName name="_tags1" localSheetId="7" hidden="1">"&lt;tags&gt;&lt;tag n=""Palette"" v=""3"" /&gt;&lt;tag n=""ClosestPalette"" v=""3"" /&gt;&lt;/tags&gt;"</definedName>
    <definedName name="_tags1" localSheetId="1" hidden="1">"&lt;tags&gt;&lt;tag n=""Palette"" v=""3"" /&gt;&lt;tag n=""ClosestPalette"" v=""3"" /&gt;&lt;/tags&gt;"</definedName>
    <definedName name="_tags1" localSheetId="13" hidden="1">"&lt;tags&gt;&lt;tag n=""Palette"" v=""3"" /&gt;&lt;tag n=""ClosestPalette"" v=""3"" /&gt;&lt;/tags&gt;"</definedName>
    <definedName name="_tags1" localSheetId="4" hidden="1">"&lt;tags&gt;&lt;tag n=""Palette"" v=""3"" /&gt;&lt;tag n=""ClosestPalette"" v=""3"" /&gt;&lt;/tags&gt;"</definedName>
    <definedName name="_tags1" localSheetId="9" hidden="1">"&lt;tags&gt;&lt;tag n=""Palette"" v=""3"" /&gt;&lt;tag n=""ClosestPalette"" v=""3"" /&gt;&lt;/tags&gt;"</definedName>
    <definedName name="_tags1" localSheetId="3" hidden="1">"&lt;tags&gt;&lt;tag n=""Palette"" v=""3"" /&gt;&lt;tag n=""ClosestPalette"" v=""3"" /&gt;&lt;/tags&gt;"</definedName>
    <definedName name="_tags1" localSheetId="6" hidden="1">"&lt;tags&gt;&lt;tag n=""Palette"" v=""3"" /&gt;&lt;tag n=""ClosestPalette"" v=""3"" /&gt;&lt;/tags&gt;"</definedName>
    <definedName name="_tags1" localSheetId="12" hidden="1">"&lt;tags&gt;&lt;tag n=""Palette"" v=""3"" /&gt;&lt;tag n=""ClosestPalette"" v=""3"" /&gt;&lt;/tags&gt;"</definedName>
    <definedName name="_tags1" localSheetId="11" hidden="1">"&lt;tags&gt;&lt;tag n=""Palette"" v=""3"" /&gt;&lt;tag n=""ClosestPalette"" v=""3"" /&gt;&lt;/tags&gt;"</definedName>
    <definedName name="_tags1" localSheetId="2" hidden="1">"&lt;tags&gt;&lt;tag n=""Palette"" v=""3"" /&gt;&lt;tag n=""ClosestPalette"" v=""3"" /&gt;&lt;/tags&gt;"</definedName>
    <definedName name="_tags1" localSheetId="8" hidden="1">"&lt;tags&gt;&lt;tag n=""Palette"" v=""3"" /&gt;&lt;tag n=""ClosestPalette"" v=""3"" /&gt;&lt;/tags&gt;"</definedName>
    <definedName name="_xlnm.Print_Area" localSheetId="5">Classrooms!$A$1:$H$62</definedName>
    <definedName name="_xlnm.Print_Area" localSheetId="10">'Heating - gas'!$A$5:$H$19</definedName>
    <definedName name="_xlnm.Print_Area" localSheetId="7">'Library, kitchen &amp; toilets'!$A$1:$H$54</definedName>
    <definedName name="_xlnm.Print_Area" localSheetId="4">'Offices and corridors'!$A$1:$H$72</definedName>
    <definedName name="_xlnm.Print_Area" localSheetId="9">Outside!$A$1:$H$18</definedName>
    <definedName name="_xlnm.Print_Area" localSheetId="6">'Server room(s)'!$A$1:$H$25</definedName>
    <definedName name="_xlnm.Print_Area" localSheetId="12">'Summary table, by building'!$A$1:$H$33</definedName>
    <definedName name="_xlnm.Print_Area" localSheetId="11">'Summary table, by type'!$A$1:$H$35</definedName>
    <definedName name="_xlnm.Print_Area" localSheetId="8">Woodwork!$A$1:$G$41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F6" i="34"/>
  <c r="F7" i="34"/>
  <c r="F8" i="34"/>
  <c r="F9" i="34"/>
  <c r="F10" i="34"/>
  <c r="F11" i="34"/>
  <c r="F12" i="34"/>
  <c r="F4" i="34"/>
  <c r="F5" i="33"/>
  <c r="F6" i="33"/>
  <c r="F7" i="33"/>
  <c r="F8" i="33"/>
  <c r="F9" i="33"/>
  <c r="F10" i="33"/>
  <c r="F4" i="33"/>
  <c r="G41" i="35"/>
  <c r="E51" i="25"/>
  <c r="H51" i="25" s="1"/>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52" i="25"/>
  <c r="H53" i="25"/>
  <c r="H6" i="25"/>
  <c r="E52" i="25"/>
  <c r="E45"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6" i="22"/>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6" i="21"/>
  <c r="E55" i="21"/>
  <c r="E50" i="21"/>
  <c r="E46" i="21"/>
  <c r="E16" i="21"/>
  <c r="E14" i="21"/>
  <c r="H7" i="27"/>
  <c r="H8" i="27"/>
  <c r="H10" i="27"/>
  <c r="H11" i="27"/>
  <c r="H12" i="27"/>
  <c r="H13" i="27"/>
  <c r="H14" i="27"/>
  <c r="H15" i="27"/>
  <c r="H16" i="27"/>
  <c r="H17" i="27"/>
  <c r="H6" i="27"/>
  <c r="E7" i="27"/>
  <c r="E8" i="27"/>
  <c r="E9" i="27"/>
  <c r="H9" i="27" s="1"/>
  <c r="E10" i="27"/>
  <c r="E11" i="27"/>
  <c r="E12" i="27"/>
  <c r="E13" i="27"/>
  <c r="E14" i="27"/>
  <c r="E15" i="27"/>
  <c r="E16" i="27"/>
  <c r="E17" i="27"/>
  <c r="E6" i="27"/>
  <c r="F11" i="33" l="1"/>
  <c r="H19" i="4"/>
  <c r="H6" i="4"/>
  <c r="H15" i="32"/>
  <c r="H25" i="32"/>
  <c r="E17" i="32"/>
  <c r="E8" i="32"/>
  <c r="E18" i="32" l="1"/>
  <c r="H18" i="32" s="1"/>
  <c r="E19" i="32"/>
  <c r="H19" i="32" s="1"/>
  <c r="E20" i="32"/>
  <c r="H20" i="32" s="1"/>
  <c r="E21" i="32"/>
  <c r="H21" i="32" s="1"/>
  <c r="E22" i="32"/>
  <c r="H22" i="32" s="1"/>
  <c r="E23" i="32"/>
  <c r="H23" i="32" s="1"/>
  <c r="E24" i="32"/>
  <c r="H24" i="32" s="1"/>
  <c r="H17" i="32"/>
  <c r="H8" i="32"/>
  <c r="E9" i="32"/>
  <c r="H9" i="32" s="1"/>
  <c r="E10" i="32"/>
  <c r="H10" i="32" s="1"/>
  <c r="E11" i="32"/>
  <c r="H11" i="32" s="1"/>
  <c r="E12" i="32"/>
  <c r="H12" i="32" s="1"/>
  <c r="E13" i="32"/>
  <c r="H13" i="32" s="1"/>
  <c r="E14" i="32"/>
  <c r="H14" i="32" s="1"/>
  <c r="E7" i="32"/>
  <c r="H7" i="32" s="1"/>
  <c r="E6" i="22"/>
  <c r="E7" i="22"/>
  <c r="E9" i="39" l="1"/>
  <c r="E10" i="39"/>
  <c r="E11" i="39"/>
  <c r="E12" i="39"/>
  <c r="E13" i="39"/>
  <c r="E14" i="39"/>
  <c r="E15" i="39"/>
  <c r="E10" i="21" l="1"/>
  <c r="E51" i="21"/>
  <c r="E52" i="21"/>
  <c r="E53" i="21"/>
  <c r="E54" i="21"/>
  <c r="E56" i="21"/>
  <c r="E57" i="21"/>
  <c r="E49" i="21"/>
  <c r="E43" i="21"/>
  <c r="E44" i="21"/>
  <c r="E45" i="21"/>
  <c r="E35" i="21"/>
  <c r="E36" i="21"/>
  <c r="E37" i="21"/>
  <c r="E38" i="21"/>
  <c r="E39" i="21"/>
  <c r="E40" i="21"/>
  <c r="E41" i="21"/>
  <c r="E42" i="21"/>
  <c r="E22" i="21"/>
  <c r="E23" i="21"/>
  <c r="E24" i="21"/>
  <c r="E25" i="21"/>
  <c r="E26" i="21"/>
  <c r="E27" i="21"/>
  <c r="E28" i="21"/>
  <c r="E29" i="21"/>
  <c r="E30" i="21"/>
  <c r="E31" i="21"/>
  <c r="E32" i="21"/>
  <c r="E33" i="21"/>
  <c r="E34" i="21"/>
  <c r="E7" i="21"/>
  <c r="E8" i="21"/>
  <c r="E9" i="21"/>
  <c r="E11" i="21"/>
  <c r="E12" i="21"/>
  <c r="E13" i="21"/>
  <c r="E15" i="21"/>
  <c r="E17" i="21"/>
  <c r="E18" i="21"/>
  <c r="E19" i="21"/>
  <c r="E20" i="21"/>
  <c r="E21" i="21"/>
  <c r="E6" i="21"/>
  <c r="E48" i="22"/>
  <c r="E47" i="22"/>
  <c r="E46" i="22"/>
  <c r="E37" i="22"/>
  <c r="E38" i="22"/>
  <c r="E39" i="22"/>
  <c r="E40" i="22"/>
  <c r="E41" i="22"/>
  <c r="E42" i="22"/>
  <c r="E43" i="22"/>
  <c r="E44" i="22"/>
  <c r="E30" i="22"/>
  <c r="E31" i="22"/>
  <c r="E32" i="22"/>
  <c r="E33" i="22"/>
  <c r="E34" i="22"/>
  <c r="E35" i="22"/>
  <c r="E36" i="22"/>
  <c r="E19" i="22"/>
  <c r="E20" i="22"/>
  <c r="E21" i="22"/>
  <c r="E22" i="22"/>
  <c r="E23" i="22"/>
  <c r="E24" i="22"/>
  <c r="E25" i="22"/>
  <c r="E26" i="22"/>
  <c r="E27" i="22"/>
  <c r="E28" i="22"/>
  <c r="E29" i="22"/>
  <c r="E8" i="22"/>
  <c r="E9" i="22"/>
  <c r="E10" i="22"/>
  <c r="E11" i="22"/>
  <c r="E12" i="22"/>
  <c r="E13" i="22"/>
  <c r="E14" i="22"/>
  <c r="E15" i="22"/>
  <c r="E16" i="22"/>
  <c r="E17" i="22"/>
  <c r="E18" i="22"/>
  <c r="E53" i="25"/>
  <c r="E47" i="25"/>
  <c r="E39" i="25"/>
  <c r="E40" i="25"/>
  <c r="E41" i="25"/>
  <c r="E42" i="25"/>
  <c r="E43" i="25"/>
  <c r="E44" i="25"/>
  <c r="E45" i="25"/>
  <c r="E46" i="25"/>
  <c r="E30" i="25"/>
  <c r="E31" i="25"/>
  <c r="E32" i="25"/>
  <c r="E33" i="25"/>
  <c r="E34" i="25"/>
  <c r="E35" i="25"/>
  <c r="E36" i="25"/>
  <c r="E37" i="25"/>
  <c r="E38" i="25"/>
  <c r="E20" i="25"/>
  <c r="E21" i="25"/>
  <c r="E22" i="25"/>
  <c r="E23" i="25"/>
  <c r="E24" i="25"/>
  <c r="E25" i="25"/>
  <c r="E26" i="25"/>
  <c r="E27" i="25"/>
  <c r="E28" i="25"/>
  <c r="E29" i="25"/>
  <c r="E7" i="25"/>
  <c r="E8" i="25"/>
  <c r="E9" i="25"/>
  <c r="E10" i="25"/>
  <c r="E11" i="25"/>
  <c r="E12" i="25"/>
  <c r="E13" i="25"/>
  <c r="E14" i="25"/>
  <c r="E15" i="25"/>
  <c r="E16" i="25"/>
  <c r="E17" i="25"/>
  <c r="E18" i="25"/>
  <c r="E19" i="25"/>
  <c r="E6" i="25"/>
  <c r="E48" i="25"/>
  <c r="H48" i="25" s="1"/>
  <c r="E49" i="25"/>
  <c r="H49" i="25" s="1"/>
  <c r="E50" i="25"/>
  <c r="H50" i="25" s="1"/>
  <c r="E7" i="35"/>
  <c r="G7" i="35" s="1"/>
  <c r="E8" i="35"/>
  <c r="G8" i="35"/>
  <c r="E9" i="35"/>
  <c r="G9" i="35" s="1"/>
  <c r="E10" i="35"/>
  <c r="G10" i="35" s="1"/>
  <c r="E11" i="35"/>
  <c r="G11" i="35" s="1"/>
  <c r="E12" i="35"/>
  <c r="G12" i="35"/>
  <c r="E13" i="35"/>
  <c r="G13" i="35" s="1"/>
  <c r="E14" i="35"/>
  <c r="G14" i="35" s="1"/>
  <c r="E15" i="35"/>
  <c r="G15" i="35" s="1"/>
  <c r="E16" i="35"/>
  <c r="G16" i="35" s="1"/>
  <c r="E17" i="35"/>
  <c r="G17" i="35" s="1"/>
  <c r="E18" i="35"/>
  <c r="G18" i="35" s="1"/>
  <c r="E19" i="35"/>
  <c r="G19" i="35" s="1"/>
  <c r="E20" i="35"/>
  <c r="G20" i="35" s="1"/>
  <c r="E21" i="35"/>
  <c r="G21" i="35" s="1"/>
  <c r="E22" i="35"/>
  <c r="G22" i="35" s="1"/>
  <c r="E23" i="35"/>
  <c r="G23" i="35" s="1"/>
  <c r="E24" i="35"/>
  <c r="G24" i="35" s="1"/>
  <c r="E25" i="35"/>
  <c r="G25" i="35" s="1"/>
  <c r="E26" i="35"/>
  <c r="G26" i="35" s="1"/>
  <c r="E27" i="35"/>
  <c r="G27" i="35" s="1"/>
  <c r="E28" i="35"/>
  <c r="G28" i="35" s="1"/>
  <c r="E29" i="35"/>
  <c r="G29" i="35" s="1"/>
  <c r="E30" i="35"/>
  <c r="G30" i="35" s="1"/>
  <c r="E31" i="35"/>
  <c r="G31" i="35" s="1"/>
  <c r="E32" i="35"/>
  <c r="G32" i="35" s="1"/>
  <c r="E33" i="35"/>
  <c r="G33" i="35" s="1"/>
  <c r="E34" i="35"/>
  <c r="G34" i="35" s="1"/>
  <c r="E35" i="35"/>
  <c r="G35" i="35" s="1"/>
  <c r="E36" i="35"/>
  <c r="G36" i="35" s="1"/>
  <c r="E37" i="35"/>
  <c r="G37" i="35" s="1"/>
  <c r="E38" i="35"/>
  <c r="G38" i="35" s="1"/>
  <c r="E39" i="35"/>
  <c r="G39" i="35" s="1"/>
  <c r="E40" i="35"/>
  <c r="G40" i="35"/>
  <c r="E6" i="35"/>
  <c r="G6" i="35" s="1"/>
  <c r="F15" i="36"/>
  <c r="B15" i="36"/>
  <c r="G14" i="36"/>
  <c r="H14" i="36"/>
  <c r="E14" i="36"/>
  <c r="D14" i="36"/>
  <c r="G13" i="36"/>
  <c r="H13" i="36"/>
  <c r="E13" i="36"/>
  <c r="D13" i="36"/>
  <c r="G12" i="36"/>
  <c r="H12" i="36"/>
  <c r="E12" i="36"/>
  <c r="D12" i="36"/>
  <c r="G11" i="36"/>
  <c r="H11" i="36"/>
  <c r="G10" i="36"/>
  <c r="H10" i="36"/>
  <c r="G9" i="36"/>
  <c r="H9" i="36"/>
  <c r="G8" i="36"/>
  <c r="H8" i="36"/>
  <c r="G7" i="36"/>
  <c r="H7" i="36"/>
  <c r="G6" i="36"/>
  <c r="H6" i="36"/>
  <c r="G5" i="36"/>
  <c r="H5" i="36"/>
  <c r="G4" i="36"/>
  <c r="H4" i="36"/>
  <c r="G3" i="36"/>
  <c r="H3" i="36"/>
  <c r="E18" i="4"/>
  <c r="H18" i="4" s="1"/>
  <c r="E17" i="4"/>
  <c r="H17" i="4"/>
  <c r="E16" i="4"/>
  <c r="H16" i="4" s="1"/>
  <c r="E15" i="4"/>
  <c r="H15" i="4"/>
  <c r="E14" i="4"/>
  <c r="H14" i="4" s="1"/>
  <c r="E13" i="4"/>
  <c r="H13" i="4" s="1"/>
  <c r="E12" i="4"/>
  <c r="H12" i="4" s="1"/>
  <c r="E11" i="4"/>
  <c r="H11" i="4" s="1"/>
  <c r="E10" i="4"/>
  <c r="H10" i="4" s="1"/>
  <c r="E9" i="4"/>
  <c r="H9" i="4"/>
  <c r="E8" i="4"/>
  <c r="H8" i="4" s="1"/>
  <c r="E7" i="4"/>
  <c r="H7" i="4" s="1"/>
  <c r="E6" i="4"/>
  <c r="E48" i="21"/>
  <c r="E47" i="21"/>
  <c r="D12" i="34"/>
  <c r="F13" i="34"/>
  <c r="D10" i="33"/>
  <c r="G15" i="36" l="1"/>
  <c r="H15" i="36"/>
  <c r="H54" i="25"/>
  <c r="H58" i="21"/>
  <c r="H49" i="22"/>
  <c r="H1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E5" authorId="0" shapeId="0" xr:uid="{00000000-0006-0000-0400-000001000000}">
      <text>
        <r>
          <rPr>
            <sz val="9"/>
            <color indexed="81"/>
            <rFont val="Calibri"/>
            <family val="2"/>
          </rPr>
          <t xml:space="preserve">We devide by 1000 as the unit we consume electricity in, is measured in 'kilos' hence 1000 
</t>
        </r>
      </text>
    </comment>
    <comment ref="A14" authorId="0" shapeId="0" xr:uid="{00000000-0006-0000-0400-000002000000}">
      <text>
        <r>
          <rPr>
            <sz val="9"/>
            <color indexed="81"/>
            <rFont val="Calibri"/>
            <family val="2"/>
          </rPr>
          <t xml:space="preserve">A printer is a good example to monitor with a power mate for a 24 hour period
</t>
        </r>
      </text>
    </comment>
    <comment ref="C15" authorId="0" shapeId="0" xr:uid="{00000000-0006-0000-0400-000004000000}">
      <text>
        <r>
          <rPr>
            <sz val="9"/>
            <color indexed="81"/>
            <rFont val="Calibri"/>
            <family val="2"/>
          </rPr>
          <t xml:space="preserve">If energy efficiency features are not on. Could be higher.
</t>
        </r>
      </text>
    </comment>
    <comment ref="A46" authorId="0" shapeId="0" xr:uid="{00000000-0006-0000-0400-000006000000}">
      <text>
        <r>
          <rPr>
            <sz val="9"/>
            <color indexed="81"/>
            <rFont val="Calibri"/>
            <family val="2"/>
          </rPr>
          <t xml:space="preserve">Rheem hotwater service. 25 litre 
24 hour power meter = 0.969kWh 
</t>
        </r>
      </text>
    </comment>
    <comment ref="A50" authorId="0" shapeId="0" xr:uid="{00000000-0006-0000-0400-000009000000}">
      <text>
        <r>
          <rPr>
            <sz val="9"/>
            <color indexed="81"/>
            <rFont val="Calibri"/>
            <family val="2"/>
          </rPr>
          <t xml:space="preserve">Monitored with power meter = 0.215kWh per day
</t>
        </r>
      </text>
    </comment>
    <comment ref="A55" authorId="0" shapeId="0" xr:uid="{00000000-0006-0000-0400-00000A000000}">
      <text>
        <r>
          <rPr>
            <b/>
            <sz val="9"/>
            <color indexed="81"/>
            <rFont val="Calibri"/>
            <family val="2"/>
          </rPr>
          <t>Based on Boiling Billy Urn. 24 hour monitor using power meter = 2.267kWh per day</t>
        </r>
        <r>
          <rPr>
            <sz val="9"/>
            <color indexed="81"/>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E5" authorId="0" shapeId="0" xr:uid="{00000000-0006-0000-0500-000001000000}">
      <text>
        <r>
          <rPr>
            <sz val="9"/>
            <color indexed="81"/>
            <rFont val="Calibri"/>
            <family val="2"/>
          </rPr>
          <t xml:space="preserve">We divide by 1,000 as the unit we consume electricity in, is measured in 'kilos' hence 1,000.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E5" authorId="0" shapeId="0" xr:uid="{00000000-0006-0000-0600-000001000000}">
      <text>
        <r>
          <rPr>
            <sz val="9"/>
            <color indexed="81"/>
            <rFont val="Calibri"/>
            <family val="2"/>
          </rPr>
          <t xml:space="preserve">We divide by 1000 as the unit we consume electricity in is measured in 'kilos' hence 1000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A52" authorId="0" shapeId="0" xr:uid="{00000000-0006-0000-0700-000002000000}">
      <text>
        <r>
          <rPr>
            <sz val="9"/>
            <color indexed="81"/>
            <rFont val="Calibri"/>
            <family val="2"/>
          </rPr>
          <t xml:space="preserve">Example: 
Rheem hotwater service. 25 litre 
24 hour power meter = 0.969kWh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E5" authorId="0" shapeId="0" xr:uid="{00000000-0006-0000-0800-000001000000}">
      <text>
        <r>
          <rPr>
            <sz val="9"/>
            <color indexed="81"/>
            <rFont val="Calibri"/>
            <family val="2"/>
          </rPr>
          <t xml:space="preserve">We divide by 1,000 as the unit we consume electricity in, is measured in 'kilos' hence 1,000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E5" authorId="0" shapeId="0" xr:uid="{C0F53B59-D436-4803-95AC-2640B67FE806}">
      <text>
        <r>
          <rPr>
            <sz val="9"/>
            <color indexed="81"/>
            <rFont val="Calibri"/>
            <family val="2"/>
          </rPr>
          <t xml:space="preserve">We divide by 1000 as the unit we consume electricity in, is measured in 'kilos' hence 1000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heidi fog</author>
  </authors>
  <commentList>
    <comment ref="A6" authorId="0" shapeId="0" xr:uid="{00000000-0006-0000-0A00-000001000000}">
      <text>
        <r>
          <rPr>
            <sz val="9"/>
            <color indexed="81"/>
            <rFont val="Calibri"/>
            <family val="2"/>
          </rPr>
          <t>Rinnai EnergySaver 1004FTR. Lo=11, Hi=37</t>
        </r>
      </text>
    </comment>
    <comment ref="A7" authorId="0" shapeId="0" xr:uid="{00000000-0006-0000-0A00-000002000000}">
      <text>
        <r>
          <rPr>
            <sz val="9"/>
            <color indexed="81"/>
            <rFont val="Calibri"/>
            <family val="2"/>
          </rPr>
          <t>Rinnai EnergySaver 308FTR. Lo=6, Hi = 13</t>
        </r>
      </text>
    </comment>
    <comment ref="A8" authorId="0" shapeId="0" xr:uid="{00000000-0006-0000-0A00-000003000000}">
      <text>
        <r>
          <rPr>
            <sz val="9"/>
            <color indexed="81"/>
            <rFont val="Calibri"/>
            <family val="2"/>
          </rPr>
          <t>Rinnai 26Plus</t>
        </r>
      </text>
    </comment>
    <comment ref="A9" authorId="0" shapeId="0" xr:uid="{00000000-0006-0000-0A00-000004000000}">
      <text>
        <r>
          <rPr>
            <sz val="9"/>
            <color indexed="81"/>
            <rFont val="Calibri"/>
            <family val="2"/>
          </rPr>
          <t>Rinnai Energysaver 556FM. Lo=9, Hi=23</t>
        </r>
      </text>
    </comment>
    <comment ref="A11" authorId="0" shapeId="0" xr:uid="{00000000-0006-0000-0A00-000005000000}">
      <text>
        <r>
          <rPr>
            <sz val="9"/>
            <color indexed="81"/>
            <rFont val="Calibri"/>
            <family val="2"/>
          </rPr>
          <t>Chef Royal</t>
        </r>
      </text>
    </comment>
    <comment ref="A12" authorId="0" shapeId="0" xr:uid="{00000000-0006-0000-0A00-000006000000}">
      <text>
        <r>
          <rPr>
            <sz val="9"/>
            <color indexed="81"/>
            <rFont val="Calibri"/>
            <family val="2"/>
          </rPr>
          <t>2= Rinnai 556FM (input MJ/h = H=23, L=9)
1= Rinnai 1001 Energy Saver
1 = Vulcan Quasar 40</t>
        </r>
      </text>
    </comment>
    <comment ref="C12" authorId="0" shapeId="0" xr:uid="{00000000-0006-0000-0A00-000007000000}">
      <text>
        <r>
          <rPr>
            <sz val="9"/>
            <color indexed="81"/>
            <rFont val="Calibri"/>
            <family val="2"/>
          </rPr>
          <t xml:space="preserve">Estimate based on a number of heaters
</t>
        </r>
      </text>
    </comment>
    <comment ref="A16" authorId="0" shapeId="0" xr:uid="{00000000-0006-0000-0A00-000009000000}">
      <text>
        <r>
          <rPr>
            <sz val="9"/>
            <color indexed="81"/>
            <rFont val="Calibri"/>
            <family val="2"/>
          </rPr>
          <t>Rinnai Energysaver 556FM.Lo=9, Hi=23</t>
        </r>
      </text>
    </comment>
    <comment ref="A18" authorId="0" shapeId="0" xr:uid="{00000000-0006-0000-0A00-00000A000000}">
      <text>
        <r>
          <rPr>
            <sz val="9"/>
            <color indexed="81"/>
            <rFont val="Calibri"/>
            <family val="2"/>
          </rPr>
          <t xml:space="preserve">Rinnai Energysaver 559FT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Heidi</author>
  </authors>
  <commentList>
    <comment ref="E4" authorId="0" shapeId="0" xr:uid="{00000000-0006-0000-0B00-000001000000}">
      <text>
        <r>
          <rPr>
            <sz val="8"/>
            <color indexed="81"/>
            <rFont val="Tahoma"/>
            <family val="2"/>
          </rPr>
          <t>Source: Department of Industry, Science, Energy and Resources. National Greenhouse Accounts Factors, September 2020 1.09 is the Scope 3 emission factor for eletricity consumption</t>
        </r>
        <r>
          <rPr>
            <sz val="8"/>
            <color indexed="81"/>
            <rFont val="Tahoma"/>
            <family val="2"/>
          </rPr>
          <t xml:space="preserve">
</t>
        </r>
      </text>
    </comment>
    <comment ref="E12" authorId="0" shapeId="0" xr:uid="{00000000-0006-0000-0B00-000002000000}">
      <text>
        <r>
          <rPr>
            <sz val="8"/>
            <color indexed="81"/>
            <rFont val="Tahoma"/>
            <family val="2"/>
          </rPr>
          <t xml:space="preserve">Source: Department of Industry, Science, Energy and Resource .National Greenhouse Accounts Factors, September 2020. This factor includes emissions from carbon dioxide, methane and nitrous oxide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Heidi</author>
  </authors>
  <commentList>
    <comment ref="E4" authorId="0" shapeId="0" xr:uid="{00000000-0006-0000-0C00-000001000000}">
      <text>
        <r>
          <rPr>
            <sz val="8"/>
            <color indexed="81"/>
            <rFont val="Tahoma"/>
            <family val="2"/>
          </rPr>
          <t xml:space="preserve">Source: Department of Industry, Science, Energy and Resources. National Greenhouse Accounts Factors, September 2020 1.09 is the Scope 3 emission factor for eletricity consumption
</t>
        </r>
      </text>
    </comment>
    <comment ref="E10" authorId="0" shapeId="0" xr:uid="{00000000-0006-0000-0C00-000002000000}">
      <text>
        <r>
          <rPr>
            <sz val="8"/>
            <color indexed="81"/>
            <rFont val="Tahoma"/>
            <family val="2"/>
          </rPr>
          <t>Source: Department of Industry, Science, Energy and Resource .National Greenhouse Accounts Factors, September 2020. This factor includes emissions from carbon dioxide, methane and nitrous oxide</t>
        </r>
      </text>
    </comment>
  </commentList>
</comments>
</file>

<file path=xl/sharedStrings.xml><?xml version="1.0" encoding="utf-8"?>
<sst xmlns="http://schemas.openxmlformats.org/spreadsheetml/2006/main" count="507" uniqueCount="337">
  <si>
    <t>Comprehensive energy audit workbook</t>
  </si>
  <si>
    <t>How to use this workbook</t>
  </si>
  <si>
    <t>There is a worksheet for recording light levels (Lux), temperature (degrees celcius) and electricity use using a powermate (kWh). 
Students will also need to complete two worksheets from the basic energy audit:
- Basic energy audit – windows and doors
- Basic energy audit – discussion with relevant stakeholders</t>
  </si>
  <si>
    <t>For the location worksheets, the three key things to record are:</t>
  </si>
  <si>
    <t>1. Number of items that use energy</t>
  </si>
  <si>
    <t>2. Number of hours item is on</t>
  </si>
  <si>
    <t>3. Number of days the item is used</t>
  </si>
  <si>
    <t>After these data gathering worksheets, you will find two spreadsheets (named Summary Tables) to collate and record the results in table and graph formats. There is also an example of a monitoring table from a school.</t>
  </si>
  <si>
    <t>Worksheet for lighting (lux) measurements</t>
  </si>
  <si>
    <t>Group:</t>
  </si>
  <si>
    <t xml:space="preserve">Date: </t>
  </si>
  <si>
    <t xml:space="preserve">Please add more rows if needed. </t>
  </si>
  <si>
    <t>Area</t>
  </si>
  <si>
    <t xml:space="preserve">Is the measured level higher or lower than the recommended level? </t>
  </si>
  <si>
    <t>How would you assess the light? (e.g. too bright/ dark/ just right)</t>
  </si>
  <si>
    <t>How could you match light levels to recommended levels?</t>
  </si>
  <si>
    <t>Classroom</t>
  </si>
  <si>
    <t>Office</t>
  </si>
  <si>
    <t>Arts room</t>
  </si>
  <si>
    <t>Kitchen</t>
  </si>
  <si>
    <t>Music</t>
  </si>
  <si>
    <t>Corridor</t>
  </si>
  <si>
    <t>40 - 80</t>
  </si>
  <si>
    <t>Change room</t>
  </si>
  <si>
    <t>Storeroom</t>
  </si>
  <si>
    <t>Toilets</t>
  </si>
  <si>
    <t>Location / Task</t>
  </si>
  <si>
    <t>Hallways, corridors</t>
  </si>
  <si>
    <t>Change rooms, toilets, storage rooms, loading bays</t>
  </si>
  <si>
    <t>Areas for occasional reading of printed materials</t>
  </si>
  <si>
    <t>Food preparation areas, counters for transactions, medium woodwork</t>
  </si>
  <si>
    <t>Classrooms and offices</t>
  </si>
  <si>
    <t>Classrooms with specialist activities e.g. fine woodwork</t>
  </si>
  <si>
    <t>Libraries and areas for proofreading, fine painting</t>
  </si>
  <si>
    <t>Graphic art inspections</t>
  </si>
  <si>
    <t>Watchmaking and fine jewellery making</t>
  </si>
  <si>
    <t>Worksheet for temperature measurements</t>
  </si>
  <si>
    <t>Recommended temperature (°C)</t>
  </si>
  <si>
    <t>Measured temperature (°C)</t>
  </si>
  <si>
    <t>How would you assess the thermal comfort in the room (e.g. too hot, just right, too cold)</t>
  </si>
  <si>
    <t>How could you match temperature levels to recommended levels?</t>
  </si>
  <si>
    <t>Classroom 1</t>
  </si>
  <si>
    <t>Classroom 2</t>
  </si>
  <si>
    <t>Classroom 3</t>
  </si>
  <si>
    <t>Office 1</t>
  </si>
  <si>
    <t>Office 2</t>
  </si>
  <si>
    <t>Office 3</t>
  </si>
  <si>
    <t>Arts Room</t>
  </si>
  <si>
    <t>Corridor 1</t>
  </si>
  <si>
    <t>Depends on set up</t>
  </si>
  <si>
    <t>Corridor 2</t>
  </si>
  <si>
    <t>Recommended temperature levels for winter and summer:</t>
  </si>
  <si>
    <t>Winter</t>
  </si>
  <si>
    <t>18 to 20°C</t>
  </si>
  <si>
    <t>Summer</t>
  </si>
  <si>
    <t>24 to 27°C</t>
  </si>
  <si>
    <t>Please note</t>
  </si>
  <si>
    <t>Heating and cooling account for about one-third of total energy costs, with heating being more energy intensive compared to cooling. 
As a rule of thumb: In summer, for every 1°C you lower your air conditioner setting, you add 10 per cent to the running costs of your cooling appliance. The same is said for every 1°C you turn your heater settings up in winter.</t>
  </si>
  <si>
    <t>Worksheet for power meter measurements</t>
  </si>
  <si>
    <t>Please enter more lines as required</t>
  </si>
  <si>
    <t>Appliance</t>
  </si>
  <si>
    <t>Energy reading</t>
  </si>
  <si>
    <t>Number of hours ON</t>
  </si>
  <si>
    <t>Daily energy consumption in kWh</t>
  </si>
  <si>
    <t>Observation</t>
  </si>
  <si>
    <t>(Watts)</t>
  </si>
  <si>
    <r>
      <t xml:space="preserve">(Watts </t>
    </r>
    <r>
      <rPr>
        <sz val="12"/>
        <color theme="1"/>
        <rFont val="Calibri"/>
        <family val="2"/>
      </rPr>
      <t>×</t>
    </r>
    <r>
      <rPr>
        <sz val="12"/>
        <color theme="1"/>
        <rFont val="Calibri"/>
        <family val="2"/>
        <scheme val="minor"/>
      </rPr>
      <t xml:space="preserve"> hours)/1000</t>
    </r>
  </si>
  <si>
    <t xml:space="preserve">For example: the appliance is always on, but we only use it during the mornings twice a week. </t>
  </si>
  <si>
    <t>Example - classroom 1</t>
  </si>
  <si>
    <t>E.g. Laptop computer</t>
  </si>
  <si>
    <t>(17.5 * 8)/1000 = 0.140</t>
  </si>
  <si>
    <t>If we turn the laptop off for the two hours when it's not bing used, we can save 25% of the electricity consumption</t>
  </si>
  <si>
    <t>Student assistance</t>
  </si>
  <si>
    <t>Worksheet for electrical appliances in offices and corridors</t>
  </si>
  <si>
    <t>Offices and corridors at:__________________________</t>
  </si>
  <si>
    <t>Number of items</t>
  </si>
  <si>
    <t>Power in Watt (W)</t>
  </si>
  <si>
    <r>
      <t xml:space="preserve">Number of hours items are being used per </t>
    </r>
    <r>
      <rPr>
        <sz val="11"/>
        <rFont val="Calibri"/>
        <family val="2"/>
        <scheme val="minor"/>
      </rPr>
      <t>day (h</t>
    </r>
    <r>
      <rPr>
        <sz val="11"/>
        <color theme="1"/>
        <rFont val="Calibri"/>
        <family val="2"/>
        <scheme val="minor"/>
      </rPr>
      <t>)</t>
    </r>
  </si>
  <si>
    <r>
      <t xml:space="preserve">Calculate electrical energy per day  </t>
    </r>
    <r>
      <rPr>
        <sz val="11"/>
        <rFont val="Calibri"/>
        <family val="2"/>
        <scheme val="minor"/>
      </rPr>
      <t xml:space="preserve">  kWh =(W*h)/1000</t>
    </r>
  </si>
  <si>
    <r>
      <rPr>
        <sz val="11"/>
        <rFont val="Calibri"/>
        <family val="2"/>
        <scheme val="minor"/>
      </rPr>
      <t>Number of days items ar</t>
    </r>
    <r>
      <rPr>
        <sz val="11"/>
        <color theme="1"/>
        <rFont val="Calibri"/>
        <family val="2"/>
        <scheme val="minor"/>
      </rPr>
      <t>e being used per week</t>
    </r>
  </si>
  <si>
    <r>
      <t>Total electrical energy (kWh) for the year = (</t>
    </r>
    <r>
      <rPr>
        <sz val="11"/>
        <color theme="5" tint="-0.249977111117893"/>
        <rFont val="Calibri"/>
        <family val="2"/>
        <scheme val="minor"/>
      </rPr>
      <t>kWh</t>
    </r>
    <r>
      <rPr>
        <sz val="11"/>
        <color theme="1"/>
        <rFont val="Calibri"/>
        <family val="2"/>
        <scheme val="minor"/>
      </rPr>
      <t xml:space="preserve"> (from Column E) * </t>
    </r>
    <r>
      <rPr>
        <sz val="11"/>
        <color theme="5" tint="-0.249977111117893"/>
        <rFont val="Calibri"/>
        <family val="2"/>
        <scheme val="minor"/>
      </rPr>
      <t>Number of days</t>
    </r>
    <r>
      <rPr>
        <sz val="11"/>
        <color theme="1"/>
        <rFont val="Calibri"/>
        <family val="2"/>
        <scheme val="minor"/>
      </rPr>
      <t xml:space="preserve"> (Column F)) * </t>
    </r>
    <r>
      <rPr>
        <sz val="11"/>
        <color theme="5" tint="-0.249977111117893"/>
        <rFont val="Calibri"/>
        <family val="2"/>
        <scheme val="minor"/>
      </rPr>
      <t>Number of Items</t>
    </r>
    <r>
      <rPr>
        <sz val="11"/>
        <color theme="1"/>
        <rFont val="Calibri"/>
        <family val="2"/>
        <scheme val="minor"/>
      </rPr>
      <t xml:space="preserve"> (Column B) * </t>
    </r>
    <r>
      <rPr>
        <sz val="11"/>
        <color theme="5" tint="-0.249977111117893"/>
        <rFont val="Calibri"/>
        <family val="2"/>
        <scheme val="minor"/>
      </rPr>
      <t>Number of weeks per year</t>
    </r>
  </si>
  <si>
    <t>PCs</t>
  </si>
  <si>
    <t>Laptops</t>
  </si>
  <si>
    <t>Laptop chargers</t>
  </si>
  <si>
    <t>iPads</t>
  </si>
  <si>
    <t>Landline phones</t>
  </si>
  <si>
    <t>Walkie-talkies</t>
  </si>
  <si>
    <t>Interactive whiteboard</t>
  </si>
  <si>
    <t>Projector</t>
  </si>
  <si>
    <t>Printer / Copier, Large</t>
  </si>
  <si>
    <t xml:space="preserve"> </t>
  </si>
  <si>
    <t>Printer / Copier idle, Large</t>
  </si>
  <si>
    <t>Printer, Small</t>
  </si>
  <si>
    <t>Shredder</t>
  </si>
  <si>
    <t>Wifi</t>
  </si>
  <si>
    <t>Ceiling fans</t>
  </si>
  <si>
    <t>Desk fans</t>
  </si>
  <si>
    <t>Ceiling exhaust fans</t>
  </si>
  <si>
    <t>Hand dryers</t>
  </si>
  <si>
    <t>Floor heaters</t>
  </si>
  <si>
    <t>Electrical wall heater</t>
  </si>
  <si>
    <t>Aircondition / cooling</t>
  </si>
  <si>
    <t>Aircondition / heating</t>
  </si>
  <si>
    <t>Lights - Tubes, T8 (4-Foot)</t>
  </si>
  <si>
    <t>Lights - Tubes, T8 (2-Foot),</t>
  </si>
  <si>
    <t>Lights - Tubes, T5 (4-Foot)</t>
  </si>
  <si>
    <t>Lights - Tubes, T5 (2-Foot)</t>
  </si>
  <si>
    <t>Lights - Compact Florecent (CFL)</t>
  </si>
  <si>
    <t>Lights - LED</t>
  </si>
  <si>
    <t>Lights - Halogen</t>
  </si>
  <si>
    <t>Laminator, medium</t>
  </si>
  <si>
    <t>Stapler</t>
  </si>
  <si>
    <t>Intercom speakers / microphone</t>
  </si>
  <si>
    <t>CD / Amplifier</t>
  </si>
  <si>
    <t>Microphone</t>
  </si>
  <si>
    <t>CD player</t>
  </si>
  <si>
    <t>TV</t>
  </si>
  <si>
    <t>Security sensor</t>
  </si>
  <si>
    <t>Sprinkler</t>
  </si>
  <si>
    <t>Emergency exits</t>
  </si>
  <si>
    <t>Smoke detector</t>
  </si>
  <si>
    <t>Hotwater service</t>
  </si>
  <si>
    <t>Domestic refrigerator</t>
  </si>
  <si>
    <t>Office fridge</t>
  </si>
  <si>
    <t>Dishwasher</t>
  </si>
  <si>
    <t>Water filter machine</t>
  </si>
  <si>
    <t>Small coffee machine</t>
  </si>
  <si>
    <t>Coffee machine</t>
  </si>
  <si>
    <t>Toaster</t>
  </si>
  <si>
    <t>Microwave oven</t>
  </si>
  <si>
    <t>Water boiler, installed</t>
  </si>
  <si>
    <t>Urn</t>
  </si>
  <si>
    <t>Kettle</t>
  </si>
  <si>
    <t>Worksheet for electrical appliances in classrooms</t>
  </si>
  <si>
    <t>Power in watt (W)</t>
  </si>
  <si>
    <t>Number of hours items are used per day (h)</t>
  </si>
  <si>
    <t>Calculate electrical energy per day
kWh =(W*h)/1000</t>
  </si>
  <si>
    <t>Number of days items are used per week</t>
  </si>
  <si>
    <t>Total electrical energy (kWh) for the year = (kWh (from Column E) * Number of days (Column F)) * Number of Items (Column B) * Number of weeks per year</t>
  </si>
  <si>
    <t>Laptops, students</t>
  </si>
  <si>
    <t>Laptop chargers, students</t>
  </si>
  <si>
    <t>Laptops, teachers</t>
  </si>
  <si>
    <t>Laptop chargers, teachers</t>
  </si>
  <si>
    <t>Netbooks</t>
  </si>
  <si>
    <t>Netbook chargers</t>
  </si>
  <si>
    <t>Apple TV</t>
  </si>
  <si>
    <t>Landline Phone</t>
  </si>
  <si>
    <t>Interactive white board</t>
  </si>
  <si>
    <t>Projector, standby</t>
  </si>
  <si>
    <t>Speakers</t>
  </si>
  <si>
    <t>Laminator, small</t>
  </si>
  <si>
    <t>Copier/Printer</t>
  </si>
  <si>
    <t>Lights - Tubes, T8 (2-Foot)</t>
  </si>
  <si>
    <t>Airconditioner, cooling</t>
  </si>
  <si>
    <t>Airconditioner, heating</t>
  </si>
  <si>
    <t>CD Player</t>
  </si>
  <si>
    <t>Intercom speakers/microphones</t>
  </si>
  <si>
    <t>Sensor windows</t>
  </si>
  <si>
    <t>Vacuum Cleaner</t>
  </si>
  <si>
    <t>Hotglue gun</t>
  </si>
  <si>
    <t>Worksheet for electrical appliances in server rooms/cupboards and servers and IT infrastructure across the school</t>
  </si>
  <si>
    <t>Server Room:_______________</t>
  </si>
  <si>
    <t>Calculate electrical energy per day 
kWh =(W*h)/1000</t>
  </si>
  <si>
    <t>Number of weeks items are used per year</t>
  </si>
  <si>
    <t>Various</t>
  </si>
  <si>
    <t>Stacks</t>
  </si>
  <si>
    <t>External hard drive</t>
  </si>
  <si>
    <t>ReadyNAS NVX</t>
  </si>
  <si>
    <t>Laptop</t>
  </si>
  <si>
    <t>Monitor</t>
  </si>
  <si>
    <t>Battery backup</t>
  </si>
  <si>
    <t>Total Network</t>
  </si>
  <si>
    <t>Servers</t>
  </si>
  <si>
    <t>Host</t>
  </si>
  <si>
    <t>Admin server, when idle</t>
  </si>
  <si>
    <t>Admin server, medium utilization</t>
  </si>
  <si>
    <t>Server, when idle</t>
  </si>
  <si>
    <t>Server, 100% utilization</t>
  </si>
  <si>
    <t>Building Management System</t>
  </si>
  <si>
    <t>Total Servers</t>
  </si>
  <si>
    <t>This worksheet helps you gather information on electrical appliances in either your server room/cupboard and/or servers located across the school. This is one of the most tricky tasks of the entire energy audit but is important because this type of appliance is very power hungry. 
Please ensure you bring your teacher and the IT person working at your school with you and let them guide you. Fill in one worksheet for the whole school. Ask the teacher/IT person that works in this area how many hours on average the individual appliances are being used for per day (Column D), Number of days per week (Column F) and Number of weeks per year (Used in Column G). Think about how often the appliance is used: Always on (h=24), 5 hours a day(h=5), 30 minutes per week(h=0.5), only in summer time (instead of putting in h=8, just enter h=2 for example (this may apply to air conditioners in the server room as an example), or never (h=0). Sometimes you need to get this down to a best estimate of hours, days and weeks to get as close as possible. Power in watt has been prepopulated with typical power ratings for appliances. If time allows, check random data plates on your appliances to see if the values in this worksheet hold true for your appliances. 
If you do not have a particular item, record Number of Items (Column B) as zero (0), so you can see that this was something you did investigate and was not forgotten. Please note: the list of items can vary at schools and this list may need to be modified by the IT person.</t>
  </si>
  <si>
    <t>Library / Kitchen / Canteen / Toilets</t>
  </si>
  <si>
    <t>Number of Items</t>
  </si>
  <si>
    <t>Number of Days items are used per week</t>
  </si>
  <si>
    <t xml:space="preserve">Landline phone </t>
  </si>
  <si>
    <t>Speakers, standby</t>
  </si>
  <si>
    <t>Floor heater</t>
  </si>
  <si>
    <t>Book scanner</t>
  </si>
  <si>
    <t>Laminator</t>
  </si>
  <si>
    <t>CD players</t>
  </si>
  <si>
    <t>Hand dryer</t>
  </si>
  <si>
    <t>Pie warmer</t>
  </si>
  <si>
    <t>Frypan</t>
  </si>
  <si>
    <t>Foodprocessor</t>
  </si>
  <si>
    <t>Handmixer</t>
  </si>
  <si>
    <t>Microwave</t>
  </si>
  <si>
    <t>Stove</t>
  </si>
  <si>
    <t>Rangehood</t>
  </si>
  <si>
    <t>Box freezer</t>
  </si>
  <si>
    <t>Fridge</t>
  </si>
  <si>
    <t>Freezer</t>
  </si>
  <si>
    <t>Hotwater urn</t>
  </si>
  <si>
    <t>This worksheet helps you gather information on electrical appliances in your school library, kitchen/canteen and toilets. Please fill in one worksheet for your area. 
Ask a teacher/librarian that works in this area of your school how many hours on average the individual electrical appliances are being used for per day (Column D), Number of days per week (Column F) and Number of weeks per year (Used in Column G). Think about how often the appliance is used: Always on (h=24), 5 hours a day (h=5), 30 minutes per week (h=0.5), only in summer time (instead of putting h=8, just enter h=2 for example) or never (h=0). Sometimes you need to get this down to a best estimate of hours, days and weeks to get as close as possible. 
Power in watt has been prepopulated with typical power ratings for appliances. If time allows, check random data plates on your appliances to see if the values in this worksheet hold true for your appliances. If you do not have a particular item, record Number of Items (Column B) as zero (0), so you can see that you did investigate this item and it was not forgotten. When you have completed the spreadsheet, discuss the number of hours you use the various appliances for, which appliances are very high in total kWh (Column G) and also in CO2 emissiona. The summary table tabs helps calculate the CO2. Then discuss your options for reducing hours of use for a reduction in total kWh and CO2 emission.</t>
  </si>
  <si>
    <t>Worksheet for electrical appliances in Woodwork</t>
  </si>
  <si>
    <t>Woodwork</t>
  </si>
  <si>
    <t>Calculate electrical energy per day    kWh =(W*h)/1000</t>
  </si>
  <si>
    <t>Lights - Other</t>
  </si>
  <si>
    <t>WIFI</t>
  </si>
  <si>
    <t>Ceiling exhaust fans, large</t>
  </si>
  <si>
    <t>Fans distributing heat from gas boiler</t>
  </si>
  <si>
    <t>Vaccume Cleaner</t>
  </si>
  <si>
    <t>Pedestal drill</t>
  </si>
  <si>
    <t>Glass grinder</t>
  </si>
  <si>
    <t>Wood burner</t>
  </si>
  <si>
    <t>Bench saw/circular saw</t>
  </si>
  <si>
    <t>Planer</t>
  </si>
  <si>
    <t>Band saw</t>
  </si>
  <si>
    <t>Cross cut saw</t>
  </si>
  <si>
    <t>Scroll saw</t>
  </si>
  <si>
    <t>Bench sander</t>
  </si>
  <si>
    <t>Wood layer</t>
  </si>
  <si>
    <t>Sliding bevel saw</t>
  </si>
  <si>
    <t>Belt sander</t>
  </si>
  <si>
    <t>Palm sander</t>
  </si>
  <si>
    <t>Electric drill</t>
  </si>
  <si>
    <t>Jigsaws</t>
  </si>
  <si>
    <t>Worksheet for electrical appliances outside across the school</t>
  </si>
  <si>
    <t>Item</t>
  </si>
  <si>
    <t>Mercury lights</t>
  </si>
  <si>
    <t>Incandescent lights</t>
  </si>
  <si>
    <t>CFL lights</t>
  </si>
  <si>
    <t>LED lights</t>
  </si>
  <si>
    <t>Pumps</t>
  </si>
  <si>
    <t>Pumps, standby</t>
  </si>
  <si>
    <t>Worksheet for gas appliances across the school</t>
  </si>
  <si>
    <t>Heating, Gas</t>
  </si>
  <si>
    <t>Number of item</t>
  </si>
  <si>
    <t>Energy in megajoule (MJ)</t>
  </si>
  <si>
    <t>Hours of use per day</t>
  </si>
  <si>
    <t>Gas energy used (MJ) per day</t>
  </si>
  <si>
    <t>Days used per year</t>
  </si>
  <si>
    <t>Actually in operation</t>
  </si>
  <si>
    <t>Total gas energy (MJ) use for the year</t>
  </si>
  <si>
    <t>BER building heater, large</t>
  </si>
  <si>
    <t>In winter</t>
  </si>
  <si>
    <t>BER building heater, small</t>
  </si>
  <si>
    <t>BER building hot water</t>
  </si>
  <si>
    <t>1 hour per week</t>
  </si>
  <si>
    <t>Library building heater</t>
  </si>
  <si>
    <t>40% of year</t>
  </si>
  <si>
    <t>Gas stove</t>
  </si>
  <si>
    <t>Every Monday</t>
  </si>
  <si>
    <t>Middle building heater</t>
  </si>
  <si>
    <t>Art room heater</t>
  </si>
  <si>
    <t>Office, heater</t>
  </si>
  <si>
    <t>Senior building, heater</t>
  </si>
  <si>
    <t>In winter 1 hour</t>
  </si>
  <si>
    <t>Total gas consumption</t>
  </si>
  <si>
    <t xml:space="preserve">Consumption data from gas appliances can usually be read from gas heaters inside the school, but some older models are tricky to estimate and you'll need to make a best guess. If your school has a boiler room from where heat is distributed throughout the school, you won't have access to this room. Talk to your maintenance person(s) and they may be able to tell you how many MJ you use every day. Then you can estimate how many days of usage per year.  Sometimes consumption data is listed on the label of the hot water cylinder.  </t>
  </si>
  <si>
    <t>Summary of yearly energy use, by type of appliance. Please note total CO2 emissions for the year are listed in kilograms.</t>
  </si>
  <si>
    <t>Once you have collected your data using the other worksheets, enter the results in the table below. The graphs below the table will auto-populate when you add your data to the table.</t>
  </si>
  <si>
    <t>Energy/Resource source</t>
  </si>
  <si>
    <t>Consumption</t>
  </si>
  <si>
    <t>Consumption unit</t>
  </si>
  <si>
    <t>Consumption in gigajoule (GJ)</t>
  </si>
  <si>
    <r>
      <t>Greenhouse coefficient energy to CO</t>
    </r>
    <r>
      <rPr>
        <vertAlign val="subscript"/>
        <sz val="11"/>
        <color theme="1"/>
        <rFont val="Calibri"/>
        <family val="2"/>
        <scheme val="minor"/>
      </rPr>
      <t>2</t>
    </r>
    <r>
      <rPr>
        <sz val="11"/>
        <color theme="1"/>
        <rFont val="Calibri"/>
        <family val="2"/>
        <scheme val="minor"/>
      </rPr>
      <t xml:space="preserve"> equivalent conversion factor</t>
    </r>
  </si>
  <si>
    <r>
      <t>GHG emissions (kg CO</t>
    </r>
    <r>
      <rPr>
        <vertAlign val="subscript"/>
        <sz val="11"/>
        <color theme="1"/>
        <rFont val="Calibri"/>
        <family val="2"/>
        <scheme val="minor"/>
      </rPr>
      <t>2</t>
    </r>
    <r>
      <rPr>
        <sz val="11"/>
        <color theme="1"/>
        <rFont val="Calibri"/>
        <family val="2"/>
        <scheme val="minor"/>
      </rPr>
      <t>e)</t>
    </r>
  </si>
  <si>
    <t>Lighting</t>
  </si>
  <si>
    <t>kWh</t>
  </si>
  <si>
    <t>Fans/desk heaters</t>
  </si>
  <si>
    <t>Office type appliances</t>
  </si>
  <si>
    <t>Kitchen appliances</t>
  </si>
  <si>
    <t>Hotwater</t>
  </si>
  <si>
    <t>IT</t>
  </si>
  <si>
    <r>
      <rPr>
        <sz val="11"/>
        <color theme="1"/>
        <rFont val="Calibri"/>
        <family val="2"/>
        <scheme val="minor"/>
      </rPr>
      <t>MJ</t>
    </r>
  </si>
  <si>
    <r>
      <t>Total GHG emissions (kg CO</t>
    </r>
    <r>
      <rPr>
        <vertAlign val="subscript"/>
        <sz val="11"/>
        <color theme="1"/>
        <rFont val="Calibri"/>
        <family val="2"/>
        <scheme val="minor"/>
      </rPr>
      <t>2</t>
    </r>
    <r>
      <rPr>
        <sz val="11"/>
        <color theme="1"/>
        <rFont val="Calibri"/>
        <family val="2"/>
        <scheme val="minor"/>
      </rPr>
      <t xml:space="preserve">e) </t>
    </r>
  </si>
  <si>
    <t>Summary of yearly energy use by building. Please note total GHG emissions is listed in kilograms</t>
  </si>
  <si>
    <t>Once you have collected your data using the other worksheets, enter the results in the table below. The graphs below the table will be created when your data is added to the columns in the table.</t>
  </si>
  <si>
    <t>Consumption units</t>
  </si>
  <si>
    <t>Consumption in GJ</t>
  </si>
  <si>
    <t>Electricity, Office</t>
  </si>
  <si>
    <r>
      <t>Total GHG emissions (kg CO</t>
    </r>
    <r>
      <rPr>
        <vertAlign val="subscript"/>
        <sz val="11"/>
        <color theme="1"/>
        <rFont val="Calibri"/>
        <family val="2"/>
        <scheme val="minor"/>
      </rPr>
      <t>2</t>
    </r>
    <r>
      <rPr>
        <sz val="11"/>
        <color theme="1"/>
        <rFont val="Calibri"/>
        <family val="2"/>
        <scheme val="minor"/>
      </rPr>
      <t>e)</t>
    </r>
  </si>
  <si>
    <t>Monitoring example</t>
  </si>
  <si>
    <t>Energy use in 2014 (kWh)</t>
  </si>
  <si>
    <t>Energy use in 2015 (kWh)</t>
  </si>
  <si>
    <t>Percentage of energy saved 2014-15</t>
  </si>
  <si>
    <t>Savings in CO2/kg 2014-15</t>
  </si>
  <si>
    <t>Energy use in 2016 (kWh)</t>
  </si>
  <si>
    <t>Percentage of energy saved 2014-16</t>
  </si>
  <si>
    <t>Savings in CO2/kg 2014-16</t>
  </si>
  <si>
    <t>January</t>
  </si>
  <si>
    <t>February</t>
  </si>
  <si>
    <t>March</t>
  </si>
  <si>
    <t>April</t>
  </si>
  <si>
    <t>May</t>
  </si>
  <si>
    <t>June</t>
  </si>
  <si>
    <t>July</t>
  </si>
  <si>
    <t>August</t>
  </si>
  <si>
    <t>September</t>
  </si>
  <si>
    <t>October</t>
  </si>
  <si>
    <t>November</t>
  </si>
  <si>
    <t>December</t>
  </si>
  <si>
    <t>Total 2014</t>
  </si>
  <si>
    <t>Total 2016</t>
  </si>
  <si>
    <t>This table shows how some schools monitor electricity consumption and progress. 2014 consumption, listed by month, is set as the baseline year. Monitoring started in October 2015. From then monthly data was entered and savings in percentage and CO2/kg calculated. This is based on real data from a Victorian school that saved 35 per cent in energy consumption in 2017, compared to 2014 and without using solar.</t>
  </si>
  <si>
    <t>Recommended lux</t>
  </si>
  <si>
    <t>Measured lux</t>
  </si>
  <si>
    <t>Recommended Illumination (lux)</t>
  </si>
  <si>
    <t>The table lists the minimum lux levels needed to comply with the Australian Standard AS/NZS 1680 for locations present at schools.</t>
  </si>
  <si>
    <t>Air conditioner</t>
  </si>
  <si>
    <t>Air conditioner, heating</t>
  </si>
  <si>
    <t>Lights - Compact Fluorescent (CFL)</t>
  </si>
  <si>
    <t>Sandwich press</t>
  </si>
  <si>
    <t>Fridge/ freezer</t>
  </si>
  <si>
    <t>Security cameras</t>
  </si>
  <si>
    <t>El. Heating / cooling</t>
  </si>
  <si>
    <t>Natural gas</t>
  </si>
  <si>
    <t>Electricity, server room</t>
  </si>
  <si>
    <t>Electricity, XX building</t>
  </si>
  <si>
    <t>Electricity, kitchen</t>
  </si>
  <si>
    <t>Electricity, library</t>
  </si>
  <si>
    <t>Electricity, outside</t>
  </si>
  <si>
    <t>Recommended lux levels for various tasks and activities</t>
  </si>
  <si>
    <t>Pencil sharpener</t>
  </si>
  <si>
    <t xml:space="preserve">Each person using a power meter must read the instruction booklet, which comes with the specific power meter to ensure correct usage of the tool at all times. </t>
  </si>
  <si>
    <t>A power meter is useful for you to see how electricity consumption is not static, for example, when we actively use a computer or a music keyboard compared to when we leave it on standby. You can measure anything that draws electricity and which your teacher approves of. The power meter is especially useful for measuring appliances which you suspect have a high or higher than usual electricity consumption such as, but not limited to:
- printers and copiers
- hot water systems including urns for hot water in kitchens
- fridges
- freezers and especially box freezers with glass sliding lids
- electric wall heaters.
If you leave the power meter to read over a longer period, such as an hour or two, you will be able to read the standby consumption. For example, with your printer you can check if the printer switches correctly to its energy efficiency mode while on standby.</t>
  </si>
  <si>
    <t>Vaccum cleaner</t>
  </si>
  <si>
    <t>This worksheet is for gathering information on electrical appliances in school offices and corridors. Please fill in one worksheet for your area (one area can have more than one office and/or corridor and therefore more than one office and/or corridor registered on one worksheet). Please ask a teacher/business manager who works in this area of your school how many hours, on average, the individual electrical appliances are being used for per day (Column D), the number of days per week (Column F) and number of weeks per year (Column G). 
Think about how often the appliance is used: Always on (h=24), 5 hours a day (h=5), 30 minutes per week (h=0.5), only in summer time (instead of putting in h=8, just enter h=2 for example) or never (h=0). Sometimes you need to get this down to a best estimate of hours, days and weeks to get as close as possible. Power in Watt has been prepopulated with typical power ratings for appliances. If time allows, try to check data plates on your appliances to see if the values in this worksheet hold true for your appliances. 
If you do not have a particular item, record Number of Items (Column B) as zero (0), so you can see that this was something you did investigate and was not forgotten. When you have completed the spreadsheet, discuss the number of hours you use the various appliances; and which appliances are very high in total kWH (Column G) and also in CO2 emission. The tabs in the summary table can help you calculate the CO2. Discuss the options you have to reduce the hours for a reduction in total kWh and CO2 emissions.</t>
  </si>
  <si>
    <t>This worksheet helps you gather information on electrical appliances in classrooms. Please fill in one worksheet for your area (one area can have more than one classroom and therefore more than one classroom is registered on one worksheet). Please ask a teacher that works in this area of your school how many hours on average the individual electrical appliances are being used for per day (Column D), Number of days per week (Column F) and Number of weeks per year (used in Column G). 
Think about how often the appliance is used: Always on (h=24), 5 hours a day (h=5), 30 minutes per week (h=0.5), only in summer time (instead of putting h=8, just enter h=2 for example) or never (h=0). Sometimes you need to get this down to a best estimate of hours, days and weeks to get as close as possible. 
Power in watt (Colum C) is prepopulated with typical power ratings for appliances. If you have time, check the data plates on your appliances to see if the values in this worksheet hold true for your appliances. If you do not have a particular item, record Number of Items (Column B) as zero (0), so you can see that this was something you did investigate and was not forgotten. When you have completed the spreadsheet, discuss the number of hours you use the various appliances, which appliances have a high kWh (Column G) and CO2 emissions. The summary table tabs can help you calculate CO2. Discuss the choices you have to reduce the hours of use to reduce total kWh and CO2 emissions.</t>
  </si>
  <si>
    <t>Worksheet for electrical appliances in library, kitchen, canteen and toilets</t>
  </si>
  <si>
    <t>This worksheet helps with gathering information on electrical appliances in school woodwork areas. Please fill in one worksheet for your area. 
Ask a teacher that works in this area of your school how many hours on average the individual electrical appliances are used for per day (Column D), Number of days per week (Column F) and Number of weeks per year (Column G). Think about how often the appliance is used: Always on (h=24), 5 hours a day (h=5), 30 minutes per week (h=0.5), only in summer time (instead of putting in h=8, just enter h=2 for example) or never (h=0). Sometimes you need to get this down to a best estimate of hours, days and weeks to get as close as possible. 
Power in watt is prepopulated with typical power ratings for appliances. If time allows, check random data plates on your appliances to see if the values in this worksheet hold true for your appliances. If you do not have a particular item, record Number of Items (Column B) as zero (0), so you can later see that this was something you did investigate and was not forgotten. When you have completed the spreadsheet, discuss the number of hours you use the various appliances; which appliances are very high in total kWh (Column G) and also in CO2 emissions. The summary table tabs can help you calculate the CO2. Discuss your options to reduce hours of use for a reduction in total kWh and CO2 emissions.</t>
  </si>
  <si>
    <t xml:space="preserve">This worksheet helps with gathering information on electrical appliances outside. Fill in one worksheet for the whole school. Ask your principal/assistant principal/business manager how many hours on average the individual electrical appliances are being used for per day (Column D), Number of days per week (Column F) and Number of weeks per year (Column G). Think about how often the appliance is used: Always on (h=24), 5 hours a day (h=5), 30 minutes per week (h=0.5), only in summer time (instead of putting in h=8, just enter h=2 for example) or never (h=0). Sometimes you need to get this down to a best estimate of hours, days and weeks to get as close as possible. 
Power in watt has been prepopulated with typical power ratings for appliances (Column C). If time, check random data plates on your appliances to see if the values in this worksheet hold true for your appliances. If you do not have a particular item, record Number of Items (Column B) as  zero (0), so you can later see that this was something you did investigate and was not forgotten. When you have completed the spreadsheet, discuss the number of hours you use the various appliances; which appliances are very high in total kWh (Column G) and also in CO2 emissions. The summary table tabs help you calculate CO2. Discuss your options for reducing hours of use for a reduction in total kWh and CO2 emissions.   </t>
  </si>
  <si>
    <t>Classrooms:______________________</t>
  </si>
  <si>
    <t>Server</t>
  </si>
  <si>
    <t>Computers</t>
  </si>
  <si>
    <t>Number of weeks items are being used per year</t>
  </si>
  <si>
    <t>This workbook is for the comprehensive energy audit. For information on how to complete the comprehensive energy audit, please read the ResourceSmart Schools Energy Audit Tool document. 
Worksheets have in-built calculations and formulas, based on industry averages for electricity and gas usage of each listed appliance.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</si>
</sst>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
  </numFmts>
  <fonts count="26" x14ac:knownFonts="1">
    <font>
      <sz val="11"/>
      <color theme="1"/>
      <name val="Calibri"/>
      <family val="2"/>
      <scheme val="minor"/>
    </font>
    <font>
      <vertAlign val="superscript"/>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9"/>
      <color indexed="81"/>
      <name val="Calibri"/>
      <family val="2"/>
    </font>
    <font>
      <sz val="11"/>
      <color rgb="FF000000"/>
      <name val="Calibri"/>
      <family val="2"/>
      <scheme val="minor"/>
    </font>
    <font>
      <sz val="8"/>
      <name val="Calibri"/>
      <family val="2"/>
      <scheme val="minor"/>
    </font>
    <font>
      <sz val="11"/>
      <color theme="0" tint="-0.249977111117893"/>
      <name val="Calibri"/>
      <family val="2"/>
      <scheme val="minor"/>
    </font>
    <font>
      <b/>
      <sz val="16"/>
      <color theme="1"/>
      <name val="Calibri"/>
      <family val="2"/>
      <scheme val="minor"/>
    </font>
    <font>
      <vertAlign val="subscript"/>
      <sz val="11"/>
      <color theme="1"/>
      <name val="Calibri"/>
      <family val="2"/>
      <scheme val="minor"/>
    </font>
    <font>
      <sz val="8"/>
      <color indexed="81"/>
      <name val="Tahoma"/>
      <family val="2"/>
    </font>
    <font>
      <sz val="11"/>
      <color theme="5" tint="-0.249977111117893"/>
      <name val="Calibri"/>
      <family val="2"/>
      <scheme val="minor"/>
    </font>
    <font>
      <sz val="20"/>
      <color theme="1"/>
      <name val="Calibri"/>
      <family val="2"/>
      <scheme val="minor"/>
    </font>
    <font>
      <b/>
      <sz val="9"/>
      <color indexed="81"/>
      <name val="Calibri"/>
      <family val="2"/>
    </font>
    <font>
      <sz val="12"/>
      <color theme="0"/>
      <name val="Calibri"/>
      <family val="2"/>
      <scheme val="minor"/>
    </font>
    <font>
      <sz val="12"/>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6"/>
      <color theme="1"/>
      <name val="Calibri"/>
      <family val="2"/>
      <scheme val="minor"/>
    </font>
    <font>
      <b/>
      <sz val="12"/>
      <color rgb="FF2C2D31"/>
      <name val="Calibri"/>
      <family val="2"/>
      <scheme val="minor"/>
    </font>
    <font>
      <b/>
      <sz val="12"/>
      <color theme="1"/>
      <name val="Calibri"/>
      <family val="2"/>
      <scheme val="minor"/>
    </font>
    <font>
      <sz val="12"/>
      <color rgb="FF2C2D31"/>
      <name val="Calibri"/>
      <family val="2"/>
      <scheme val="minor"/>
    </font>
    <font>
      <sz val="12"/>
      <color theme="1"/>
      <name val="Calibri"/>
      <family val="2"/>
    </font>
    <font>
      <sz val="11"/>
      <color rgb="FFFF0000"/>
      <name val="Calibri"/>
      <family val="2"/>
      <scheme val="minor"/>
    </font>
  </fonts>
  <fills count="10">
    <fill>
      <patternFill patternType="none"/>
    </fill>
    <fill>
      <patternFill patternType="gray125"/>
    </fill>
    <fill>
      <patternFill patternType="solid">
        <fgColor rgb="FF68A7DE"/>
        <bgColor indexed="64"/>
      </patternFill>
    </fill>
    <fill>
      <patternFill patternType="solid">
        <fgColor theme="0" tint="-0.14999847407452621"/>
        <bgColor indexed="64"/>
      </patternFill>
    </fill>
    <fill>
      <patternFill patternType="solid">
        <fgColor rgb="FFBB9D70"/>
        <bgColor indexed="64"/>
      </patternFill>
    </fill>
    <fill>
      <patternFill patternType="solid">
        <fgColor rgb="FFD9D9D9"/>
        <bgColor rgb="FF000000"/>
      </patternFill>
    </fill>
    <fill>
      <patternFill patternType="solid">
        <fgColor rgb="FF9ACA3C"/>
        <bgColor indexed="64"/>
      </patternFill>
    </fill>
    <fill>
      <patternFill patternType="solid">
        <fgColor rgb="FF9ACA3C"/>
        <bgColor rgb="FF000000"/>
      </patternFill>
    </fill>
    <fill>
      <patternFill patternType="solid">
        <fgColor theme="0"/>
        <bgColor indexed="64"/>
      </patternFill>
    </fill>
    <fill>
      <patternFill patternType="solid">
        <fgColor rgb="FFFF99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5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1" xfId="0" applyBorder="1"/>
    <xf numFmtId="0" fontId="0" fillId="0" borderId="1" xfId="0" applyFill="1" applyBorder="1"/>
    <xf numFmtId="0" fontId="0" fillId="0" borderId="0" xfId="0" applyFill="1"/>
    <xf numFmtId="0" fontId="0" fillId="0" borderId="0" xfId="0" applyAlignment="1">
      <alignment wrapText="1"/>
    </xf>
    <xf numFmtId="0" fontId="0" fillId="0" borderId="0" xfId="0" applyAlignment="1">
      <alignment horizontal="center"/>
    </xf>
    <xf numFmtId="0" fontId="6" fillId="0" borderId="4" xfId="0" applyFont="1" applyBorder="1"/>
    <xf numFmtId="0" fontId="6" fillId="0" borderId="0" xfId="0" applyFont="1"/>
    <xf numFmtId="0" fontId="6" fillId="0" borderId="7" xfId="0" applyFont="1" applyBorder="1"/>
    <xf numFmtId="0" fontId="2" fillId="0" borderId="7" xfId="0" applyFont="1" applyBorder="1"/>
    <xf numFmtId="0" fontId="0" fillId="0" borderId="6" xfId="0" applyFill="1" applyBorder="1"/>
    <xf numFmtId="0" fontId="2" fillId="0" borderId="1" xfId="0" applyFont="1" applyBorder="1"/>
    <xf numFmtId="0" fontId="6" fillId="0" borderId="1" xfId="0" applyFont="1" applyBorder="1"/>
    <xf numFmtId="0" fontId="2" fillId="0" borderId="1" xfId="0" applyFont="1" applyFill="1" applyBorder="1"/>
    <xf numFmtId="164" fontId="0" fillId="0" borderId="0" xfId="0" applyNumberFormat="1"/>
    <xf numFmtId="0" fontId="6" fillId="0" borderId="1" xfId="0" applyFont="1" applyFill="1" applyBorder="1"/>
    <xf numFmtId="0" fontId="6" fillId="0" borderId="4" xfId="0" applyFont="1" applyFill="1" applyBorder="1"/>
    <xf numFmtId="0" fontId="6" fillId="0" borderId="7" xfId="0" applyFont="1" applyFill="1" applyBorder="1"/>
    <xf numFmtId="0" fontId="8" fillId="0" borderId="0" xfId="0" applyFont="1" applyFill="1"/>
    <xf numFmtId="164" fontId="6" fillId="0" borderId="0" xfId="0" applyNumberFormat="1" applyFont="1"/>
    <xf numFmtId="164" fontId="0" fillId="0" borderId="0" xfId="0" applyNumberFormat="1" applyBorder="1"/>
    <xf numFmtId="0" fontId="0" fillId="0" borderId="0" xfId="0" applyBorder="1"/>
    <xf numFmtId="0" fontId="0" fillId="0" borderId="4" xfId="0" applyFill="1" applyBorder="1"/>
    <xf numFmtId="0" fontId="2" fillId="0" borderId="0" xfId="0" applyFont="1"/>
    <xf numFmtId="0" fontId="2" fillId="0" borderId="4" xfId="0" applyFont="1" applyBorder="1"/>
    <xf numFmtId="0" fontId="2" fillId="0" borderId="0" xfId="0" applyFont="1" applyFill="1"/>
    <xf numFmtId="0" fontId="2" fillId="0" borderId="4" xfId="0" applyFont="1" applyFill="1" applyBorder="1"/>
    <xf numFmtId="0" fontId="2" fillId="0" borderId="7" xfId="0" applyFont="1" applyFill="1" applyBorder="1"/>
    <xf numFmtId="3" fontId="0" fillId="0" borderId="1" xfId="0" applyNumberFormat="1" applyFill="1" applyBorder="1" applyAlignment="1">
      <alignment horizontal="right"/>
    </xf>
    <xf numFmtId="0" fontId="0" fillId="0" borderId="1" xfId="0" applyFill="1" applyBorder="1" applyAlignment="1">
      <alignment horizontal="center"/>
    </xf>
    <xf numFmtId="3" fontId="0" fillId="0" borderId="1" xfId="0" applyNumberFormat="1" applyFill="1" applyBorder="1"/>
    <xf numFmtId="0" fontId="1" fillId="0" borderId="1" xfId="0" applyFont="1" applyFill="1" applyBorder="1" applyAlignment="1">
      <alignment horizontal="center"/>
    </xf>
    <xf numFmtId="0" fontId="0" fillId="0" borderId="1" xfId="0" applyFill="1" applyBorder="1" applyAlignment="1"/>
    <xf numFmtId="0" fontId="0" fillId="0" borderId="0" xfId="0" applyAlignment="1"/>
    <xf numFmtId="164" fontId="0" fillId="0" borderId="1" xfId="0" applyNumberFormat="1" applyFill="1" applyBorder="1" applyAlignment="1">
      <alignment horizontal="right"/>
    </xf>
    <xf numFmtId="0" fontId="0" fillId="0" borderId="0" xfId="0" applyAlignment="1">
      <alignment horizontal="left"/>
    </xf>
    <xf numFmtId="0" fontId="0" fillId="2" borderId="1" xfId="0" applyFill="1" applyBorder="1"/>
    <xf numFmtId="0" fontId="0" fillId="3" borderId="1" xfId="0" applyFill="1" applyBorder="1"/>
    <xf numFmtId="0" fontId="0" fillId="3" borderId="1" xfId="0" applyFill="1" applyBorder="1" applyAlignment="1">
      <alignment horizontal="center"/>
    </xf>
    <xf numFmtId="0" fontId="2" fillId="3" borderId="1" xfId="0" applyFont="1" applyFill="1" applyBorder="1" applyAlignment="1">
      <alignment horizontal="center"/>
    </xf>
    <xf numFmtId="4" fontId="15" fillId="4" borderId="10" xfId="0" applyNumberFormat="1" applyFont="1" applyFill="1" applyBorder="1" applyAlignment="1">
      <alignment horizontal="center" wrapText="1"/>
    </xf>
    <xf numFmtId="4" fontId="0" fillId="0" borderId="4" xfId="0" applyNumberFormat="1" applyBorder="1"/>
    <xf numFmtId="4" fontId="0" fillId="3" borderId="4" xfId="0" applyNumberFormat="1" applyFill="1" applyBorder="1"/>
    <xf numFmtId="10" fontId="0" fillId="0" borderId="4" xfId="0" applyNumberFormat="1" applyBorder="1"/>
    <xf numFmtId="4" fontId="0" fillId="0" borderId="1" xfId="0" applyNumberFormat="1" applyBorder="1"/>
    <xf numFmtId="4" fontId="0" fillId="3" borderId="1" xfId="0" applyNumberFormat="1" applyFill="1" applyBorder="1"/>
    <xf numFmtId="10" fontId="0" fillId="0" borderId="1" xfId="0" applyNumberFormat="1" applyBorder="1"/>
    <xf numFmtId="4" fontId="0" fillId="0" borderId="14" xfId="0" applyNumberFormat="1" applyBorder="1"/>
    <xf numFmtId="10" fontId="0" fillId="0" borderId="14" xfId="0" applyNumberFormat="1" applyBorder="1"/>
    <xf numFmtId="4" fontId="0" fillId="0" borderId="16" xfId="0" applyNumberFormat="1" applyBorder="1"/>
    <xf numFmtId="4" fontId="16" fillId="0" borderId="0" xfId="0" applyNumberFormat="1" applyFont="1" applyFill="1" applyBorder="1"/>
    <xf numFmtId="4" fontId="0" fillId="0" borderId="0" xfId="0" applyNumberFormat="1"/>
    <xf numFmtId="4" fontId="0" fillId="0" borderId="17" xfId="0" applyNumberFormat="1" applyBorder="1"/>
    <xf numFmtId="4" fontId="0" fillId="0" borderId="18" xfId="0" applyNumberFormat="1" applyBorder="1"/>
    <xf numFmtId="4" fontId="0" fillId="0" borderId="19" xfId="0" applyNumberFormat="1" applyBorder="1"/>
    <xf numFmtId="4" fontId="0" fillId="0" borderId="6" xfId="0" applyNumberFormat="1" applyBorder="1"/>
    <xf numFmtId="10" fontId="0" fillId="0" borderId="19" xfId="0" applyNumberFormat="1" applyBorder="1"/>
    <xf numFmtId="10" fontId="0" fillId="0" borderId="20" xfId="0" applyNumberFormat="1" applyBorder="1"/>
    <xf numFmtId="0" fontId="2" fillId="0" borderId="21" xfId="0" applyFont="1" applyBorder="1"/>
    <xf numFmtId="0" fontId="2" fillId="0" borderId="21" xfId="0" applyFont="1" applyFill="1" applyBorder="1"/>
    <xf numFmtId="0" fontId="2" fillId="3" borderId="21" xfId="0" applyFont="1" applyFill="1" applyBorder="1" applyAlignment="1">
      <alignment horizontal="center"/>
    </xf>
    <xf numFmtId="0" fontId="2" fillId="5" borderId="21" xfId="0" applyFont="1" applyFill="1" applyBorder="1" applyAlignment="1">
      <alignment horizontal="center"/>
    </xf>
    <xf numFmtId="0" fontId="2" fillId="5" borderId="7" xfId="0" applyFont="1" applyFill="1" applyBorder="1" applyAlignment="1">
      <alignment horizontal="center"/>
    </xf>
    <xf numFmtId="0" fontId="2" fillId="5" borderId="1" xfId="0" applyFont="1" applyFill="1" applyBorder="1" applyAlignment="1">
      <alignment horizontal="center"/>
    </xf>
    <xf numFmtId="0" fontId="6" fillId="3" borderId="7" xfId="0" applyFont="1" applyFill="1" applyBorder="1" applyAlignment="1">
      <alignment horizontal="center"/>
    </xf>
    <xf numFmtId="0" fontId="2" fillId="3" borderId="7" xfId="0" applyFont="1" applyFill="1" applyBorder="1" applyAlignment="1">
      <alignment horizontal="center"/>
    </xf>
    <xf numFmtId="0" fontId="6" fillId="3" borderId="1" xfId="0" applyFont="1" applyFill="1" applyBorder="1" applyAlignment="1">
      <alignment horizontal="center"/>
    </xf>
    <xf numFmtId="164" fontId="0" fillId="3" borderId="1" xfId="0" applyNumberFormat="1" applyFill="1" applyBorder="1" applyAlignment="1">
      <alignment horizontal="center"/>
    </xf>
    <xf numFmtId="0" fontId="6" fillId="0" borderId="7" xfId="0" applyFont="1" applyBorder="1" applyAlignment="1">
      <alignment horizontal="center"/>
    </xf>
    <xf numFmtId="0" fontId="6" fillId="0" borderId="7" xfId="0" applyFont="1" applyFill="1" applyBorder="1" applyAlignment="1">
      <alignment horizontal="center"/>
    </xf>
    <xf numFmtId="0" fontId="2" fillId="0" borderId="7" xfId="0" applyFont="1" applyBorder="1" applyAlignment="1">
      <alignment horizontal="center"/>
    </xf>
    <xf numFmtId="0" fontId="0" fillId="0" borderId="1" xfId="0" applyBorder="1" applyAlignment="1">
      <alignment horizontal="center"/>
    </xf>
    <xf numFmtId="164" fontId="6" fillId="3" borderId="7" xfId="0" applyNumberFormat="1" applyFont="1" applyFill="1" applyBorder="1" applyAlignment="1">
      <alignment horizontal="center"/>
    </xf>
    <xf numFmtId="0" fontId="0" fillId="0" borderId="0" xfId="0" applyAlignment="1"/>
    <xf numFmtId="0" fontId="0" fillId="0" borderId="0" xfId="0" applyAlignment="1">
      <alignment vertical="top"/>
    </xf>
    <xf numFmtId="0" fontId="0" fillId="0" borderId="0" xfId="0" applyAlignment="1">
      <alignment vertical="center"/>
    </xf>
    <xf numFmtId="0" fontId="0" fillId="0" borderId="26" xfId="0" applyBorder="1" applyAlignment="1">
      <alignment horizontal="center" vertical="center" wrapText="1"/>
    </xf>
    <xf numFmtId="0" fontId="0" fillId="0" borderId="1" xfId="0" applyBorder="1" applyAlignment="1">
      <alignment vertical="top" wrapText="1"/>
    </xf>
    <xf numFmtId="4" fontId="15" fillId="6" borderId="9" xfId="0" applyNumberFormat="1" applyFont="1" applyFill="1" applyBorder="1" applyAlignment="1">
      <alignment wrapText="1"/>
    </xf>
    <xf numFmtId="4" fontId="15" fillId="6" borderId="10" xfId="0" applyNumberFormat="1" applyFont="1" applyFill="1" applyBorder="1" applyAlignment="1">
      <alignment horizontal="center" wrapText="1"/>
    </xf>
    <xf numFmtId="0" fontId="19" fillId="0" borderId="0" xfId="0" applyFont="1"/>
    <xf numFmtId="0" fontId="20" fillId="0" borderId="0" xfId="0" applyFont="1"/>
    <xf numFmtId="0" fontId="19" fillId="0" borderId="0" xfId="0" applyFont="1" applyAlignment="1">
      <alignment vertical="center"/>
    </xf>
    <xf numFmtId="0" fontId="17" fillId="0" borderId="0" xfId="0" applyFont="1"/>
    <xf numFmtId="0" fontId="0" fillId="6" borderId="22" xfId="0" applyFill="1" applyBorder="1" applyAlignment="1">
      <alignment vertical="center" wrapText="1"/>
    </xf>
    <xf numFmtId="0" fontId="0" fillId="6" borderId="24" xfId="0" applyFill="1" applyBorder="1" applyAlignment="1">
      <alignment horizontal="center" vertical="center" wrapText="1"/>
    </xf>
    <xf numFmtId="0" fontId="18" fillId="6" borderId="1" xfId="0" applyFont="1" applyFill="1" applyBorder="1" applyAlignment="1">
      <alignment horizontal="left" vertical="center"/>
    </xf>
    <xf numFmtId="0" fontId="18" fillId="0" borderId="0" xfId="0" applyFont="1" applyAlignment="1">
      <alignment vertical="center"/>
    </xf>
    <xf numFmtId="0" fontId="18" fillId="0" borderId="0" xfId="0" applyFont="1"/>
    <xf numFmtId="0" fontId="18" fillId="0" borderId="1" xfId="0" applyFont="1" applyBorder="1" applyAlignment="1">
      <alignment vertical="top" wrapText="1"/>
    </xf>
    <xf numFmtId="0" fontId="18" fillId="0" borderId="1" xfId="0" applyFont="1" applyBorder="1" applyAlignment="1">
      <alignment horizontal="right" vertical="top" wrapText="1"/>
    </xf>
    <xf numFmtId="0" fontId="18" fillId="0" borderId="1" xfId="0" applyFont="1" applyFill="1" applyBorder="1" applyAlignment="1">
      <alignment horizontal="right" vertical="top" wrapText="1"/>
    </xf>
    <xf numFmtId="0" fontId="18" fillId="0" borderId="1" xfId="0" applyFont="1" applyFill="1" applyBorder="1" applyAlignment="1">
      <alignment vertical="top" wrapText="1"/>
    </xf>
    <xf numFmtId="0" fontId="21" fillId="0" borderId="0" xfId="0" applyFont="1" applyAlignment="1">
      <alignment vertical="center"/>
    </xf>
    <xf numFmtId="0" fontId="18" fillId="0" borderId="1" xfId="0" applyFont="1" applyBorder="1" applyAlignment="1">
      <alignment horizontal="center" vertical="top" wrapText="1"/>
    </xf>
    <xf numFmtId="0" fontId="23" fillId="0" borderId="1" xfId="0" applyFont="1" applyBorder="1" applyAlignment="1">
      <alignment horizontal="center" vertical="top" wrapText="1"/>
    </xf>
    <xf numFmtId="0" fontId="21" fillId="0" borderId="0" xfId="0" applyFont="1"/>
    <xf numFmtId="0" fontId="23" fillId="0" borderId="0" xfId="0" applyFont="1"/>
    <xf numFmtId="0" fontId="23" fillId="0" borderId="1" xfId="0" applyFont="1" applyBorder="1" applyAlignment="1">
      <alignment horizontal="left" vertical="top" wrapText="1"/>
    </xf>
    <xf numFmtId="0" fontId="18" fillId="0" borderId="1" xfId="0" applyFont="1" applyBorder="1" applyAlignment="1">
      <alignment horizontal="left" vertical="top" wrapText="1"/>
    </xf>
    <xf numFmtId="0" fontId="22" fillId="0" borderId="0" xfId="0" applyFont="1" applyAlignment="1">
      <alignment vertical="top"/>
    </xf>
    <xf numFmtId="0" fontId="18" fillId="0" borderId="0" xfId="0" applyFont="1" applyAlignment="1">
      <alignment vertical="top"/>
    </xf>
    <xf numFmtId="0" fontId="18" fillId="0" borderId="1" xfId="0" applyFont="1" applyBorder="1" applyAlignment="1">
      <alignment vertical="top"/>
    </xf>
    <xf numFmtId="0" fontId="18" fillId="0" borderId="0" xfId="0" applyFont="1" applyAlignment="1">
      <alignment horizontal="left" vertical="top"/>
    </xf>
    <xf numFmtId="0" fontId="19" fillId="0" borderId="0" xfId="0" applyFont="1" applyAlignment="1">
      <alignment vertical="top"/>
    </xf>
    <xf numFmtId="0" fontId="17" fillId="0" borderId="0" xfId="0" applyFont="1" applyAlignment="1">
      <alignment vertical="top"/>
    </xf>
    <xf numFmtId="0" fontId="18" fillId="6" borderId="28" xfId="0" applyFont="1" applyFill="1" applyBorder="1" applyAlignment="1">
      <alignment vertical="top" wrapText="1"/>
    </xf>
    <xf numFmtId="0" fontId="18" fillId="6" borderId="30" xfId="0" applyFont="1" applyFill="1" applyBorder="1" applyAlignment="1">
      <alignment vertical="top" wrapText="1"/>
    </xf>
    <xf numFmtId="165" fontId="18" fillId="0" borderId="1" xfId="0" applyNumberFormat="1" applyFont="1" applyBorder="1" applyAlignment="1">
      <alignment vertical="top" wrapText="1"/>
    </xf>
    <xf numFmtId="166" fontId="18" fillId="0" borderId="1" xfId="0" applyNumberFormat="1" applyFont="1" applyBorder="1" applyAlignment="1">
      <alignment vertical="top" wrapText="1"/>
    </xf>
    <xf numFmtId="0" fontId="18" fillId="0" borderId="0" xfId="0" applyFont="1" applyAlignment="1">
      <alignment vertical="top" wrapText="1"/>
    </xf>
    <xf numFmtId="0" fontId="0" fillId="6" borderId="1" xfId="0" applyFill="1" applyBorder="1" applyAlignment="1">
      <alignment wrapText="1"/>
    </xf>
    <xf numFmtId="0" fontId="2" fillId="6" borderId="1" xfId="0" applyFont="1" applyFill="1" applyBorder="1" applyAlignment="1">
      <alignment horizontal="center" wrapText="1"/>
    </xf>
    <xf numFmtId="0" fontId="0" fillId="6" borderId="1" xfId="0" applyFill="1" applyBorder="1" applyAlignment="1">
      <alignment horizontal="center" wrapText="1"/>
    </xf>
    <xf numFmtId="164" fontId="0" fillId="6" borderId="1" xfId="0" applyNumberFormat="1" applyFill="1" applyBorder="1" applyAlignment="1">
      <alignment horizontal="center" wrapText="1"/>
    </xf>
    <xf numFmtId="164" fontId="0" fillId="6" borderId="1" xfId="0" applyNumberFormat="1" applyFill="1" applyBorder="1" applyAlignment="1">
      <alignment wrapText="1"/>
    </xf>
    <xf numFmtId="0" fontId="2" fillId="6" borderId="1" xfId="0" applyFont="1" applyFill="1" applyBorder="1" applyAlignment="1">
      <alignment wrapText="1"/>
    </xf>
    <xf numFmtId="0" fontId="0" fillId="0" borderId="0" xfId="0" applyAlignment="1">
      <alignment wrapText="1"/>
    </xf>
    <xf numFmtId="164" fontId="2" fillId="6" borderId="1" xfId="0" applyNumberFormat="1" applyFont="1" applyFill="1" applyBorder="1" applyAlignment="1">
      <alignment horizontal="left" wrapText="1"/>
    </xf>
    <xf numFmtId="164" fontId="2" fillId="6" borderId="1" xfId="0" applyNumberFormat="1" applyFont="1" applyFill="1" applyBorder="1" applyAlignment="1">
      <alignment wrapText="1"/>
    </xf>
    <xf numFmtId="0" fontId="2" fillId="6" borderId="1" xfId="0" applyFont="1" applyFill="1" applyBorder="1" applyAlignment="1">
      <alignment horizontal="left" wrapText="1"/>
    </xf>
    <xf numFmtId="0" fontId="18" fillId="6" borderId="27" xfId="0" applyFont="1" applyFill="1" applyBorder="1" applyAlignment="1">
      <alignment vertical="center" wrapText="1"/>
    </xf>
    <xf numFmtId="164" fontId="2" fillId="6" borderId="1" xfId="0" applyNumberFormat="1" applyFont="1" applyFill="1" applyBorder="1" applyAlignment="1">
      <alignment horizontal="center" wrapText="1"/>
    </xf>
    <xf numFmtId="0" fontId="2" fillId="7" borderId="1" xfId="0" applyFont="1" applyFill="1" applyBorder="1" applyAlignment="1">
      <alignment wrapText="1"/>
    </xf>
    <xf numFmtId="0" fontId="2" fillId="6" borderId="1" xfId="0" applyFont="1" applyFill="1" applyBorder="1" applyAlignment="1">
      <alignment horizontal="left"/>
    </xf>
    <xf numFmtId="0" fontId="18" fillId="6" borderId="23" xfId="0" applyFont="1" applyFill="1" applyBorder="1" applyAlignment="1">
      <alignment vertical="center" wrapText="1"/>
    </xf>
    <xf numFmtId="0" fontId="18" fillId="6" borderId="25" xfId="0" applyFont="1" applyFill="1" applyBorder="1" applyAlignment="1">
      <alignment vertical="center" wrapText="1"/>
    </xf>
    <xf numFmtId="0" fontId="18" fillId="0" borderId="1" xfId="0" applyFont="1" applyBorder="1"/>
    <xf numFmtId="4" fontId="16" fillId="8" borderId="11" xfId="0" applyNumberFormat="1" applyFont="1" applyFill="1" applyBorder="1"/>
    <xf numFmtId="4" fontId="16" fillId="8" borderId="12" xfId="0" applyNumberFormat="1" applyFont="1" applyFill="1" applyBorder="1"/>
    <xf numFmtId="4" fontId="16" fillId="8" borderId="13" xfId="0" applyNumberFormat="1" applyFont="1" applyFill="1" applyBorder="1"/>
    <xf numFmtId="4" fontId="16" fillId="8" borderId="15" xfId="0" applyNumberFormat="1" applyFont="1" applyFill="1" applyBorder="1"/>
    <xf numFmtId="4" fontId="16" fillId="8" borderId="17" xfId="0" applyNumberFormat="1" applyFont="1" applyFill="1" applyBorder="1"/>
    <xf numFmtId="0" fontId="25" fillId="0" borderId="0" xfId="0" applyFont="1" applyFill="1"/>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8" fillId="0" borderId="1" xfId="0" applyFont="1" applyBorder="1" applyAlignment="1">
      <alignment vertical="center"/>
    </xf>
    <xf numFmtId="0" fontId="13" fillId="0" borderId="5" xfId="0" applyFont="1" applyBorder="1" applyAlignment="1">
      <alignment horizontal="left" vertical="center" wrapText="1"/>
    </xf>
    <xf numFmtId="0" fontId="0" fillId="0" borderId="0" xfId="0" applyAlignment="1">
      <alignment wrapText="1"/>
    </xf>
    <xf numFmtId="0" fontId="13" fillId="0" borderId="5" xfId="0" applyFont="1" applyBorder="1" applyAlignment="1">
      <alignment horizontal="left" vertical="center"/>
    </xf>
    <xf numFmtId="0" fontId="0" fillId="0" borderId="0" xfId="0" applyAlignment="1">
      <alignment horizontal="left"/>
    </xf>
    <xf numFmtId="164" fontId="0" fillId="9" borderId="1" xfId="0" applyNumberFormat="1" applyFill="1" applyBorder="1"/>
    <xf numFmtId="3" fontId="0" fillId="9" borderId="2" xfId="0" applyNumberFormat="1" applyFill="1" applyBorder="1"/>
    <xf numFmtId="164" fontId="0" fillId="9" borderId="2" xfId="0" applyNumberFormat="1" applyFill="1" applyBorder="1"/>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3" fillId="0" borderId="5" xfId="0" applyFont="1" applyBorder="1" applyAlignment="1">
      <alignment horizontal="left" vertical="center" wrapText="1"/>
    </xf>
    <xf numFmtId="0" fontId="0" fillId="0" borderId="0" xfId="0" applyAlignment="1">
      <alignment wrapText="1"/>
    </xf>
    <xf numFmtId="0" fontId="13" fillId="0" borderId="5" xfId="0" applyFont="1" applyBorder="1" applyAlignment="1">
      <alignment horizontal="left" vertical="center"/>
    </xf>
    <xf numFmtId="0" fontId="6" fillId="3" borderId="7" xfId="0" applyFont="1" applyFill="1" applyBorder="1"/>
    <xf numFmtId="0" fontId="0" fillId="3" borderId="7" xfId="0" applyFill="1" applyBorder="1"/>
    <xf numFmtId="0" fontId="6" fillId="8" borderId="4" xfId="0" applyFont="1" applyFill="1" applyBorder="1"/>
    <xf numFmtId="0" fontId="6" fillId="8" borderId="7" xfId="0" applyFont="1" applyFill="1" applyBorder="1"/>
    <xf numFmtId="0" fontId="0" fillId="8" borderId="1" xfId="0" applyFill="1" applyBorder="1"/>
    <xf numFmtId="0" fontId="0" fillId="8" borderId="7" xfId="0" applyFill="1" applyBorder="1"/>
    <xf numFmtId="0" fontId="0" fillId="8" borderId="4" xfId="0" applyFill="1" applyBorder="1"/>
    <xf numFmtId="0" fontId="6" fillId="8" borderId="5" xfId="0" applyFont="1" applyFill="1" applyBorder="1"/>
    <xf numFmtId="0" fontId="0" fillId="8" borderId="3" xfId="0" applyFill="1" applyBorder="1"/>
    <xf numFmtId="0" fontId="0" fillId="8" borderId="5" xfId="0" applyFill="1" applyBorder="1"/>
    <xf numFmtId="0" fontId="0" fillId="0" borderId="4" xfId="0" applyBorder="1"/>
    <xf numFmtId="0" fontId="2" fillId="8" borderId="1" xfId="0" applyFont="1" applyFill="1" applyBorder="1"/>
    <xf numFmtId="164" fontId="6" fillId="3" borderId="4" xfId="0" applyNumberFormat="1" applyFont="1" applyFill="1" applyBorder="1" applyAlignment="1">
      <alignment horizontal="center"/>
    </xf>
    <xf numFmtId="164" fontId="0" fillId="9" borderId="8" xfId="0" applyNumberFormat="1" applyFill="1" applyBorder="1"/>
    <xf numFmtId="164" fontId="6" fillId="9" borderId="8" xfId="0" applyNumberFormat="1" applyFont="1" applyFill="1" applyBorder="1"/>
    <xf numFmtId="164" fontId="0" fillId="3" borderId="1" xfId="0" applyNumberFormat="1" applyFill="1" applyBorder="1"/>
    <xf numFmtId="164" fontId="6" fillId="9" borderId="2" xfId="0" applyNumberFormat="1" applyFont="1" applyFill="1" applyBorder="1" applyAlignment="1">
      <alignment horizontal="center"/>
    </xf>
    <xf numFmtId="164" fontId="6" fillId="3" borderId="4" xfId="0" applyNumberFormat="1" applyFont="1" applyFill="1" applyBorder="1"/>
    <xf numFmtId="3" fontId="0" fillId="3" borderId="1" xfId="0" applyNumberFormat="1" applyFill="1" applyBorder="1"/>
    <xf numFmtId="0" fontId="0" fillId="0" borderId="0" xfId="0" applyAlignment="1">
      <alignment horizontal="left" vertical="top" wrapText="1"/>
    </xf>
    <xf numFmtId="0" fontId="20" fillId="6" borderId="0" xfId="0" applyFont="1" applyFill="1" applyAlignment="1">
      <alignment horizontal="left"/>
    </xf>
    <xf numFmtId="0" fontId="18" fillId="0" borderId="0" xfId="0" applyFont="1" applyAlignment="1">
      <alignment horizontal="left" vertical="center" wrapText="1"/>
    </xf>
    <xf numFmtId="0" fontId="23" fillId="0" borderId="0" xfId="0" applyFont="1" applyAlignment="1">
      <alignment horizontal="left" vertical="top" wrapText="1"/>
    </xf>
    <xf numFmtId="0" fontId="18" fillId="0" borderId="0" xfId="0" applyFont="1" applyAlignment="1">
      <alignment horizontal="left" vertical="top" wrapText="1"/>
    </xf>
    <xf numFmtId="0" fontId="18" fillId="6" borderId="27" xfId="0" applyFont="1" applyFill="1" applyBorder="1" applyAlignment="1">
      <alignment vertical="top" wrapText="1"/>
    </xf>
    <xf numFmtId="0" fontId="18" fillId="6" borderId="29" xfId="0" applyFont="1" applyFill="1" applyBorder="1" applyAlignment="1">
      <alignment vertical="top"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8" fillId="0" borderId="1" xfId="0" applyFont="1" applyBorder="1" applyAlignment="1">
      <alignment vertical="center"/>
    </xf>
    <xf numFmtId="0" fontId="13" fillId="0" borderId="5"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3" fillId="0" borderId="5" xfId="0" applyFont="1" applyBorder="1" applyAlignment="1">
      <alignment horizontal="left" wrapText="1"/>
    </xf>
    <xf numFmtId="0" fontId="13" fillId="0" borderId="5" xfId="0" applyFont="1" applyBorder="1" applyAlignment="1">
      <alignment horizontal="left" vertical="center"/>
    </xf>
    <xf numFmtId="0" fontId="9" fillId="0" borderId="0" xfId="0" applyFont="1" applyBorder="1" applyAlignment="1">
      <alignment horizontal="left" vertical="top"/>
    </xf>
    <xf numFmtId="0" fontId="0" fillId="0" borderId="0" xfId="0" applyAlignment="1">
      <alignment horizontal="left" vertical="top"/>
    </xf>
    <xf numFmtId="0" fontId="0" fillId="0" borderId="5" xfId="0" applyFont="1" applyBorder="1" applyAlignment="1">
      <alignment horizontal="left" vertical="top" wrapText="1"/>
    </xf>
    <xf numFmtId="0" fontId="9" fillId="0" borderId="0" xfId="0" applyFont="1" applyBorder="1" applyAlignment="1">
      <alignment horizontal="left"/>
    </xf>
    <xf numFmtId="0" fontId="0" fillId="0" borderId="0" xfId="0" applyAlignment="1">
      <alignment horizontal="left"/>
    </xf>
    <xf numFmtId="0" fontId="13" fillId="0" borderId="0" xfId="0" applyFont="1" applyBorder="1" applyAlignment="1">
      <alignment horizontal="left" wrapText="1"/>
    </xf>
    <xf numFmtId="4" fontId="16" fillId="8" borderId="0" xfId="0" applyNumberFormat="1" applyFont="1" applyFill="1" applyBorder="1" applyAlignment="1">
      <alignment vertical="top" wrapText="1"/>
    </xf>
    <xf numFmtId="0" fontId="2" fillId="8" borderId="0" xfId="0" applyFont="1" applyFill="1" applyAlignment="1">
      <alignment vertical="top" wrapText="1"/>
    </xf>
  </cellXfs>
  <cellStyles count="569">
    <cellStyle name="Followed Hyperlink" xfId="362" builtinId="9" hidden="1"/>
    <cellStyle name="Followed Hyperlink" xfId="490" builtinId="9" hidden="1"/>
    <cellStyle name="Followed Hyperlink" xfId="520" builtinId="9" hidden="1"/>
    <cellStyle name="Followed Hyperlink" xfId="320" builtinId="9" hidden="1"/>
    <cellStyle name="Followed Hyperlink" xfId="400" builtinId="9" hidden="1"/>
    <cellStyle name="Followed Hyperlink" xfId="344" builtinId="9" hidden="1"/>
    <cellStyle name="Followed Hyperlink" xfId="248" builtinId="9" hidden="1"/>
    <cellStyle name="Followed Hyperlink" xfId="216" builtinId="9" hidden="1"/>
    <cellStyle name="Followed Hyperlink" xfId="312" builtinId="9" hidden="1"/>
    <cellStyle name="Followed Hyperlink" xfId="416" builtinId="9" hidden="1"/>
    <cellStyle name="Followed Hyperlink" xfId="328" builtinId="9" hidden="1"/>
    <cellStyle name="Followed Hyperlink" xfId="504" builtinId="9" hidden="1"/>
    <cellStyle name="Followed Hyperlink" xfId="506" builtinId="9" hidden="1"/>
    <cellStyle name="Followed Hyperlink" xfId="378" builtinId="9" hidden="1"/>
    <cellStyle name="Followed Hyperlink" xfId="250" builtinId="9" hidden="1"/>
    <cellStyle name="Followed Hyperlink" xfId="122" builtinId="9" hidden="1"/>
    <cellStyle name="Followed Hyperlink" xfId="54" builtinId="9" hidden="1"/>
    <cellStyle name="Followed Hyperlink" xfId="60" builtinId="9" hidden="1"/>
    <cellStyle name="Followed Hyperlink" xfId="134" builtinId="9" hidden="1"/>
    <cellStyle name="Followed Hyperlink" xfId="262" builtinId="9" hidden="1"/>
    <cellStyle name="Followed Hyperlink" xfId="390" builtinId="9" hidden="1"/>
    <cellStyle name="Followed Hyperlink" xfId="518" builtinId="9" hidden="1"/>
    <cellStyle name="Followed Hyperlink" xfId="492" builtinId="9" hidden="1"/>
    <cellStyle name="Followed Hyperlink" xfId="364" builtinId="9" hidden="1"/>
    <cellStyle name="Followed Hyperlink" xfId="236" builtinId="9" hidden="1"/>
    <cellStyle name="Followed Hyperlink" xfId="164" builtinId="9" hidden="1"/>
    <cellStyle name="Followed Hyperlink" xfId="104" builtinId="9" hidden="1"/>
    <cellStyle name="Followed Hyperlink" xfId="108" builtinId="9" hidden="1"/>
    <cellStyle name="Followed Hyperlink" xfId="136" builtinId="9" hidden="1"/>
    <cellStyle name="Followed Hyperlink" xfId="276" builtinId="9" hidden="1"/>
    <cellStyle name="Followed Hyperlink" xfId="404" builtinId="9" hidden="1"/>
    <cellStyle name="Followed Hyperlink" xfId="532" builtinId="9" hidden="1"/>
    <cellStyle name="Followed Hyperlink" xfId="478" builtinId="9" hidden="1"/>
    <cellStyle name="Followed Hyperlink" xfId="350" builtinId="9" hidden="1"/>
    <cellStyle name="Followed Hyperlink" xfId="222" builtinId="9" hidden="1"/>
    <cellStyle name="Followed Hyperlink" xfId="94" builtinId="9" hidden="1"/>
    <cellStyle name="Followed Hyperlink" xfId="16" builtinId="9" hidden="1"/>
    <cellStyle name="Followed Hyperlink" xfId="42" builtinId="9" hidden="1"/>
    <cellStyle name="Followed Hyperlink" xfId="162" builtinId="9" hidden="1"/>
    <cellStyle name="Followed Hyperlink" xfId="434" builtinId="9" hidden="1"/>
    <cellStyle name="Followed Hyperlink" xfId="354" builtinId="9" hidden="1"/>
    <cellStyle name="Followed Hyperlink" xfId="274" builtinId="9" hidden="1"/>
    <cellStyle name="Followed Hyperlink" xfId="178" builtinId="9" hidden="1"/>
    <cellStyle name="Followed Hyperlink" xfId="386" builtinId="9" hidden="1"/>
    <cellStyle name="Followed Hyperlink" xfId="544" builtinId="9" hidden="1"/>
    <cellStyle name="Followed Hyperlink" xfId="560" builtinId="9" hidden="1"/>
    <cellStyle name="Followed Hyperlink" xfId="464" builtinId="9" hidden="1"/>
    <cellStyle name="Followed Hyperlink" xfId="496" builtinId="9" hidden="1"/>
    <cellStyle name="Followed Hyperlink" xfId="562" builtinId="9" hidden="1"/>
    <cellStyle name="Followed Hyperlink" xfId="450" builtinId="9" hidden="1"/>
    <cellStyle name="Followed Hyperlink" xfId="194" builtinId="9" hidden="1"/>
    <cellStyle name="Followed Hyperlink" xfId="242" builtinId="9" hidden="1"/>
    <cellStyle name="Followed Hyperlink" xfId="338" builtinId="9" hidden="1"/>
    <cellStyle name="Followed Hyperlink" xfId="418" builtinId="9" hidden="1"/>
    <cellStyle name="Followed Hyperlink" xfId="498" builtinId="9" hidden="1"/>
    <cellStyle name="Followed Hyperlink" xfId="66" builtinId="9" hidden="1"/>
    <cellStyle name="Followed Hyperlink" xfId="2" builtinId="9" hidden="1"/>
    <cellStyle name="Followed Hyperlink" xfId="24" builtinId="9" hidden="1"/>
    <cellStyle name="Followed Hyperlink" xfId="190" builtinId="9" hidden="1"/>
    <cellStyle name="Followed Hyperlink" xfId="318" builtinId="9" hidden="1"/>
    <cellStyle name="Followed Hyperlink" xfId="446" builtinId="9" hidden="1"/>
    <cellStyle name="Followed Hyperlink" xfId="564" builtinId="9" hidden="1"/>
    <cellStyle name="Followed Hyperlink" xfId="436" builtinId="9" hidden="1"/>
    <cellStyle name="Followed Hyperlink" xfId="308" builtinId="9" hidden="1"/>
    <cellStyle name="Followed Hyperlink" xfId="116" builtinId="9" hidden="1"/>
    <cellStyle name="Followed Hyperlink" xfId="172" builtinId="9" hidden="1"/>
    <cellStyle name="Followed Hyperlink" xfId="72" builtinId="9" hidden="1"/>
    <cellStyle name="Followed Hyperlink" xfId="184" builtinId="9" hidden="1"/>
    <cellStyle name="Followed Hyperlink" xfId="204" builtinId="9" hidden="1"/>
    <cellStyle name="Followed Hyperlink" xfId="332" builtinId="9" hidden="1"/>
    <cellStyle name="Followed Hyperlink" xfId="460" builtinId="9" hidden="1"/>
    <cellStyle name="Followed Hyperlink" xfId="550" builtinId="9" hidden="1"/>
    <cellStyle name="Followed Hyperlink" xfId="422" builtinId="9" hidden="1"/>
    <cellStyle name="Followed Hyperlink" xfId="294" builtinId="9" hidden="1"/>
    <cellStyle name="Followed Hyperlink" xfId="166" builtinId="9" hidden="1"/>
    <cellStyle name="Followed Hyperlink" xfId="40" builtinId="9" hidden="1"/>
    <cellStyle name="Followed Hyperlink" xfId="18" builtinId="9" hidden="1"/>
    <cellStyle name="Followed Hyperlink" xfId="90" builtinId="9" hidden="1"/>
    <cellStyle name="Followed Hyperlink" xfId="218" builtinId="9" hidden="1"/>
    <cellStyle name="Followed Hyperlink" xfId="346" builtinId="9" hidden="1"/>
    <cellStyle name="Followed Hyperlink" xfId="474" builtinId="9" hidden="1"/>
    <cellStyle name="Followed Hyperlink" xfId="536" builtinId="9" hidden="1"/>
    <cellStyle name="Followed Hyperlink" xfId="304" builtinId="9" hidden="1"/>
    <cellStyle name="Followed Hyperlink" xfId="392" builtinId="9" hidden="1"/>
    <cellStyle name="Followed Hyperlink" xfId="376" builtinId="9" hidden="1"/>
    <cellStyle name="Followed Hyperlink" xfId="272" builtinId="9" hidden="1"/>
    <cellStyle name="Followed Hyperlink" xfId="224" builtinId="9" hidden="1"/>
    <cellStyle name="Followed Hyperlink" xfId="280" builtinId="9" hidden="1"/>
    <cellStyle name="Followed Hyperlink" xfId="424" builtinId="9" hidden="1"/>
    <cellStyle name="Followed Hyperlink" xfId="336" builtinId="9" hidden="1"/>
    <cellStyle name="Followed Hyperlink" xfId="488" builtinId="9" hidden="1"/>
    <cellStyle name="Followed Hyperlink" xfId="522" builtinId="9" hidden="1"/>
    <cellStyle name="Followed Hyperlink" xfId="394" builtinId="9" hidden="1"/>
    <cellStyle name="Followed Hyperlink" xfId="266" builtinId="9" hidden="1"/>
    <cellStyle name="Followed Hyperlink" xfId="138" builtinId="9" hidden="1"/>
    <cellStyle name="Followed Hyperlink" xfId="58" builtinId="9" hidden="1"/>
    <cellStyle name="Followed Hyperlink" xfId="46" builtinId="9" hidden="1"/>
    <cellStyle name="Followed Hyperlink" xfId="118" builtinId="9" hidden="1"/>
    <cellStyle name="Followed Hyperlink" xfId="246" builtinId="9" hidden="1"/>
    <cellStyle name="Followed Hyperlink" xfId="374" builtinId="9" hidden="1"/>
    <cellStyle name="Followed Hyperlink" xfId="502" builtinId="9" hidden="1"/>
    <cellStyle name="Followed Hyperlink" xfId="508" builtinId="9" hidden="1"/>
    <cellStyle name="Followed Hyperlink" xfId="380" builtinId="9" hidden="1"/>
    <cellStyle name="Followed Hyperlink" xfId="252" builtinId="9" hidden="1"/>
    <cellStyle name="Followed Hyperlink" xfId="152" builtinId="9" hidden="1"/>
    <cellStyle name="Followed Hyperlink" xfId="96" builtinId="9" hidden="1"/>
    <cellStyle name="Followed Hyperlink" xfId="88" builtinId="9" hidden="1"/>
    <cellStyle name="Followed Hyperlink" xfId="148" builtinId="9" hidden="1"/>
    <cellStyle name="Followed Hyperlink" xfId="260" builtinId="9" hidden="1"/>
    <cellStyle name="Followed Hyperlink" xfId="388" builtinId="9" hidden="1"/>
    <cellStyle name="Followed Hyperlink" xfId="110" builtinId="9" hidden="1"/>
    <cellStyle name="Followed Hyperlink" xfId="206" builtinId="9" hidden="1"/>
    <cellStyle name="Followed Hyperlink" xfId="270" builtinId="9" hidden="1"/>
    <cellStyle name="Followed Hyperlink" xfId="366" builtinId="9" hidden="1"/>
    <cellStyle name="Followed Hyperlink" xfId="462" builtinId="9" hidden="1"/>
    <cellStyle name="Followed Hyperlink" xfId="526" builtinId="9" hidden="1"/>
    <cellStyle name="Followed Hyperlink" xfId="516" builtinId="9" hidden="1"/>
    <cellStyle name="Followed Hyperlink" xfId="420" builtinId="9" hidden="1"/>
    <cellStyle name="Followed Hyperlink" xfId="558" builtinId="9" hidden="1"/>
    <cellStyle name="Followed Hyperlink" xfId="302" builtinId="9" hidden="1"/>
    <cellStyle name="Followed Hyperlink" xfId="34" builtinId="9" hidden="1"/>
    <cellStyle name="Followed Hyperlink" xfId="38" builtinId="9" hidden="1"/>
    <cellStyle name="Followed Hyperlink" xfId="30" builtinId="9" hidden="1"/>
    <cellStyle name="Followed Hyperlink" xfId="14" builtinId="9" hidden="1"/>
    <cellStyle name="Followed Hyperlink" xfId="32" builtinId="9" hidden="1"/>
    <cellStyle name="Followed Hyperlink" xfId="146" builtinId="9" hidden="1"/>
    <cellStyle name="Followed Hyperlink" xfId="114" builtinId="9" hidden="1"/>
    <cellStyle name="Followed Hyperlink" xfId="82" builtinId="9" hidden="1"/>
    <cellStyle name="Followed Hyperlink" xfId="56" builtinId="9" hidden="1"/>
    <cellStyle name="Followed Hyperlink" xfId="6" builtinId="9" hidden="1"/>
    <cellStyle name="Followed Hyperlink" xfId="52" builtinId="9" hidden="1"/>
    <cellStyle name="Followed Hyperlink" xfId="174" builtinId="9" hidden="1"/>
    <cellStyle name="Followed Hyperlink" xfId="430" builtinId="9" hidden="1"/>
    <cellStyle name="Followed Hyperlink" xfId="452" builtinId="9" hidden="1"/>
    <cellStyle name="Followed Hyperlink" xfId="484" builtinId="9" hidden="1"/>
    <cellStyle name="Followed Hyperlink" xfId="548" builtinId="9" hidden="1"/>
    <cellStyle name="Followed Hyperlink" xfId="494" builtinId="9" hidden="1"/>
    <cellStyle name="Followed Hyperlink" xfId="398" builtinId="9" hidden="1"/>
    <cellStyle name="Followed Hyperlink" xfId="334" builtinId="9" hidden="1"/>
    <cellStyle name="Followed Hyperlink" xfId="238" builtinId="9" hidden="1"/>
    <cellStyle name="Followed Hyperlink" xfId="142" builtinId="9" hidden="1"/>
    <cellStyle name="Followed Hyperlink" xfId="78" builtinId="9" hidden="1"/>
    <cellStyle name="Followed Hyperlink" xfId="324" builtinId="9" hidden="1"/>
    <cellStyle name="Followed Hyperlink" xfId="196" builtinId="9" hidden="1"/>
    <cellStyle name="Followed Hyperlink" xfId="192" builtinId="9" hidden="1"/>
    <cellStyle name="Followed Hyperlink" xfId="68" builtinId="9" hidden="1"/>
    <cellStyle name="Followed Hyperlink" xfId="188" builtinId="9" hidden="1"/>
    <cellStyle name="Followed Hyperlink" xfId="112" builtinId="9" hidden="1"/>
    <cellStyle name="Followed Hyperlink" xfId="316" builtinId="9" hidden="1"/>
    <cellStyle name="Followed Hyperlink" xfId="444" builtinId="9" hidden="1"/>
    <cellStyle name="Followed Hyperlink" xfId="566" builtinId="9" hidden="1"/>
    <cellStyle name="Followed Hyperlink" xfId="438" builtinId="9" hidden="1"/>
    <cellStyle name="Followed Hyperlink" xfId="310" builtinId="9" hidden="1"/>
    <cellStyle name="Followed Hyperlink" xfId="182" builtinId="9" hidden="1"/>
    <cellStyle name="Followed Hyperlink" xfId="28" builtinId="9" hidden="1"/>
    <cellStyle name="Followed Hyperlink" xfId="8" builtinId="9" hidden="1"/>
    <cellStyle name="Followed Hyperlink" xfId="74" builtinId="9" hidden="1"/>
    <cellStyle name="Followed Hyperlink" xfId="202" builtinId="9" hidden="1"/>
    <cellStyle name="Followed Hyperlink" xfId="330" builtinId="9" hidden="1"/>
    <cellStyle name="Followed Hyperlink" xfId="458" builtinId="9" hidden="1"/>
    <cellStyle name="Followed Hyperlink" xfId="552" builtinId="9" hidden="1"/>
    <cellStyle name="Followed Hyperlink" xfId="296" builtinId="9" hidden="1"/>
    <cellStyle name="Followed Hyperlink" xfId="384" builtinId="9" hidden="1"/>
    <cellStyle name="Followed Hyperlink" xfId="408" builtinId="9" hidden="1"/>
    <cellStyle name="Followed Hyperlink" xfId="264" builtinId="9" hidden="1"/>
    <cellStyle name="Followed Hyperlink" xfId="208" builtinId="9" hidden="1"/>
    <cellStyle name="Followed Hyperlink" xfId="232" builtinId="9" hidden="1"/>
    <cellStyle name="Followed Hyperlink" xfId="432" builtinId="9" hidden="1"/>
    <cellStyle name="Followed Hyperlink" xfId="352" builtinId="9" hidden="1"/>
    <cellStyle name="Followed Hyperlink" xfId="472" builtinId="9" hidden="1"/>
    <cellStyle name="Followed Hyperlink" xfId="538" builtinId="9" hidden="1"/>
    <cellStyle name="Followed Hyperlink" xfId="410" builtinId="9" hidden="1"/>
    <cellStyle name="Followed Hyperlink" xfId="282" builtinId="9" hidden="1"/>
    <cellStyle name="Followed Hyperlink" xfId="154" builtinId="9" hidden="1"/>
    <cellStyle name="Followed Hyperlink" xfId="48" builtinId="9" hidden="1"/>
    <cellStyle name="Followed Hyperlink" xfId="10" builtinId="9" hidden="1"/>
    <cellStyle name="Followed Hyperlink" xfId="102" builtinId="9" hidden="1"/>
    <cellStyle name="Followed Hyperlink" xfId="230" builtinId="9" hidden="1"/>
    <cellStyle name="Followed Hyperlink" xfId="358" builtinId="9" hidden="1"/>
    <cellStyle name="Followed Hyperlink" xfId="486" builtinId="9" hidden="1"/>
    <cellStyle name="Followed Hyperlink" xfId="524" builtinId="9" hidden="1"/>
    <cellStyle name="Followed Hyperlink" xfId="396" builtinId="9" hidden="1"/>
    <cellStyle name="Followed Hyperlink" xfId="268" builtinId="9" hidden="1"/>
    <cellStyle name="Followed Hyperlink" xfId="144" builtinId="9" hidden="1"/>
    <cellStyle name="Followed Hyperlink" xfId="84" builtinId="9" hidden="1"/>
    <cellStyle name="Followed Hyperlink" xfId="100" builtinId="9" hidden="1"/>
    <cellStyle name="Followed Hyperlink" xfId="160" builtinId="9" hidden="1"/>
    <cellStyle name="Followed Hyperlink" xfId="244" builtinId="9" hidden="1"/>
    <cellStyle name="Followed Hyperlink" xfId="372" builtinId="9" hidden="1"/>
    <cellStyle name="Followed Hyperlink" xfId="500" builtinId="9" hidden="1"/>
    <cellStyle name="Followed Hyperlink" xfId="510" builtinId="9" hidden="1"/>
    <cellStyle name="Followed Hyperlink" xfId="382" builtinId="9" hidden="1"/>
    <cellStyle name="Followed Hyperlink" xfId="254" builtinId="9" hidden="1"/>
    <cellStyle name="Followed Hyperlink" xfId="126" builtinId="9" hidden="1"/>
    <cellStyle name="Followed Hyperlink" xfId="62" builtinId="9" hidden="1"/>
    <cellStyle name="Followed Hyperlink" xfId="64" builtinId="9" hidden="1"/>
    <cellStyle name="Followed Hyperlink" xfId="130" builtinId="9" hidden="1"/>
    <cellStyle name="Followed Hyperlink" xfId="466" builtinId="9" hidden="1"/>
    <cellStyle name="Followed Hyperlink" xfId="370" builtinId="9" hidden="1"/>
    <cellStyle name="Followed Hyperlink" xfId="290" builtinId="9" hidden="1"/>
    <cellStyle name="Followed Hyperlink" xfId="210" builtinId="9" hidden="1"/>
    <cellStyle name="Followed Hyperlink" xfId="322" builtinId="9" hidden="1"/>
    <cellStyle name="Followed Hyperlink" xfId="528" builtinId="9" hidden="1"/>
    <cellStyle name="Followed Hyperlink" xfId="530" builtinId="9" hidden="1"/>
    <cellStyle name="Followed Hyperlink" xfId="480" builtinId="9" hidden="1"/>
    <cellStyle name="Followed Hyperlink" xfId="512" builtinId="9" hidden="1"/>
    <cellStyle name="Followed Hyperlink" xfId="546" builtinId="9" hidden="1"/>
    <cellStyle name="Followed Hyperlink" xfId="514" builtinId="9" hidden="1"/>
    <cellStyle name="Followed Hyperlink" xfId="258" builtinId="9" hidden="1"/>
    <cellStyle name="Followed Hyperlink" xfId="226" builtinId="9" hidden="1"/>
    <cellStyle name="Followed Hyperlink" xfId="306" builtinId="9" hidden="1"/>
    <cellStyle name="Followed Hyperlink" xfId="402" builtinId="9" hidden="1"/>
    <cellStyle name="Followed Hyperlink" xfId="482" builtinId="9" hidden="1"/>
    <cellStyle name="Followed Hyperlink" xfId="98" builtinId="9" hidden="1"/>
    <cellStyle name="Followed Hyperlink" xfId="12" builtinId="9" hidden="1"/>
    <cellStyle name="Followed Hyperlink" xfId="44" builtinId="9" hidden="1"/>
    <cellStyle name="Followed Hyperlink" xfId="158" builtinId="9" hidden="1"/>
    <cellStyle name="Followed Hyperlink" xfId="286" builtinId="9" hidden="1"/>
    <cellStyle name="Followed Hyperlink" xfId="414" builtinId="9" hidden="1"/>
    <cellStyle name="Followed Hyperlink" xfId="542" builtinId="9" hidden="1"/>
    <cellStyle name="Followed Hyperlink" xfId="468" builtinId="9" hidden="1"/>
    <cellStyle name="Followed Hyperlink" xfId="340" builtinId="9" hidden="1"/>
    <cellStyle name="Followed Hyperlink" xfId="212" builtinId="9" hidden="1"/>
    <cellStyle name="Followed Hyperlink" xfId="180" builtinId="9" hidden="1"/>
    <cellStyle name="Followed Hyperlink" xfId="80" builtinId="9" hidden="1"/>
    <cellStyle name="Followed Hyperlink" xfId="156" builtinId="9" hidden="1"/>
    <cellStyle name="Followed Hyperlink" xfId="120" builtinId="9" hidden="1"/>
    <cellStyle name="Followed Hyperlink" xfId="300" builtinId="9" hidden="1"/>
    <cellStyle name="Followed Hyperlink" xfId="428" builtinId="9" hidden="1"/>
    <cellStyle name="Followed Hyperlink" xfId="556" builtinId="9" hidden="1"/>
    <cellStyle name="Followed Hyperlink" xfId="454" builtinId="9" hidden="1"/>
    <cellStyle name="Followed Hyperlink" xfId="326" builtinId="9" hidden="1"/>
    <cellStyle name="Followed Hyperlink" xfId="198" builtinId="9" hidden="1"/>
    <cellStyle name="Followed Hyperlink" xfId="70" builtinId="9" hidden="1"/>
    <cellStyle name="Followed Hyperlink" xfId="4" builtinId="9" hidden="1"/>
    <cellStyle name="Followed Hyperlink" xfId="26" builtinId="9" hidden="1"/>
    <cellStyle name="Followed Hyperlink" xfId="186" builtinId="9" hidden="1"/>
    <cellStyle name="Followed Hyperlink" xfId="314" builtinId="9" hidden="1"/>
    <cellStyle name="Followed Hyperlink" xfId="442" builtinId="9" hidden="1"/>
    <cellStyle name="Followed Hyperlink" xfId="568" builtinId="9" hidden="1"/>
    <cellStyle name="Followed Hyperlink" xfId="288" builtinId="9" hidden="1"/>
    <cellStyle name="Followed Hyperlink" xfId="368" builtinId="9" hidden="1"/>
    <cellStyle name="Followed Hyperlink" xfId="440" builtinId="9" hidden="1"/>
    <cellStyle name="Followed Hyperlink" xfId="256" builtinId="9" hidden="1"/>
    <cellStyle name="Followed Hyperlink" xfId="200" builtinId="9" hidden="1"/>
    <cellStyle name="Followed Hyperlink" xfId="240" builtinId="9" hidden="1"/>
    <cellStyle name="Followed Hyperlink" xfId="448" builtinId="9" hidden="1"/>
    <cellStyle name="Followed Hyperlink" xfId="360" builtinId="9" hidden="1"/>
    <cellStyle name="Followed Hyperlink" xfId="456" builtinId="9" hidden="1"/>
    <cellStyle name="Followed Hyperlink" xfId="554" builtinId="9" hidden="1"/>
    <cellStyle name="Followed Hyperlink" xfId="426" builtinId="9" hidden="1"/>
    <cellStyle name="Followed Hyperlink" xfId="298" builtinId="9" hidden="1"/>
    <cellStyle name="Followed Hyperlink" xfId="220" builtinId="9" hidden="1"/>
    <cellStyle name="Followed Hyperlink" xfId="284" builtinId="9" hidden="1"/>
    <cellStyle name="Followed Hyperlink" xfId="348" builtinId="9" hidden="1"/>
    <cellStyle name="Followed Hyperlink" xfId="476" builtinId="9" hidden="1"/>
    <cellStyle name="Followed Hyperlink" xfId="540" builtinId="9" hidden="1"/>
    <cellStyle name="Followed Hyperlink" xfId="534" builtinId="9" hidden="1"/>
    <cellStyle name="Followed Hyperlink" xfId="406" builtinId="9" hidden="1"/>
    <cellStyle name="Followed Hyperlink" xfId="342" builtinId="9" hidden="1"/>
    <cellStyle name="Followed Hyperlink" xfId="278" builtinId="9" hidden="1"/>
    <cellStyle name="Followed Hyperlink" xfId="150" builtinId="9" hidden="1"/>
    <cellStyle name="Followed Hyperlink" xfId="86" builtinId="9" hidden="1"/>
    <cellStyle name="Followed Hyperlink" xfId="50" builtinId="9" hidden="1"/>
    <cellStyle name="Followed Hyperlink" xfId="22" builtinId="9" hidden="1"/>
    <cellStyle name="Followed Hyperlink" xfId="36" builtinId="9" hidden="1"/>
    <cellStyle name="Followed Hyperlink" xfId="106" builtinId="9" hidden="1"/>
    <cellStyle name="Followed Hyperlink" xfId="234" builtinId="9" hidden="1"/>
    <cellStyle name="Followed Hyperlink" xfId="170" builtinId="9" hidden="1"/>
    <cellStyle name="Followed Hyperlink" xfId="20" builtinId="9" hidden="1"/>
    <cellStyle name="Followed Hyperlink" xfId="214" builtinId="9" hidden="1"/>
    <cellStyle name="Followed Hyperlink" xfId="470" builtinId="9" hidden="1"/>
    <cellStyle name="Followed Hyperlink" xfId="412" builtinId="9" hidden="1"/>
    <cellStyle name="Followed Hyperlink" xfId="132" builtinId="9" hidden="1"/>
    <cellStyle name="Followed Hyperlink" xfId="168" builtinId="9" hidden="1"/>
    <cellStyle name="Followed Hyperlink" xfId="140" builtinId="9" hidden="1"/>
    <cellStyle name="Followed Hyperlink" xfId="76" builtinId="9" hidden="1"/>
    <cellStyle name="Followed Hyperlink" xfId="124" builtinId="9" hidden="1"/>
    <cellStyle name="Followed Hyperlink" xfId="176" builtinId="9" hidden="1"/>
    <cellStyle name="Followed Hyperlink" xfId="92" builtinId="9" hidden="1"/>
    <cellStyle name="Followed Hyperlink" xfId="228" builtinId="9" hidden="1"/>
    <cellStyle name="Followed Hyperlink" xfId="128" builtinId="9" hidden="1"/>
    <cellStyle name="Followed Hyperlink" xfId="292" builtinId="9" hidden="1"/>
    <cellStyle name="Followed Hyperlink" xfId="356" builtinId="9" hidden="1"/>
    <cellStyle name="Hyperlink" xfId="145" builtinId="8" hidden="1"/>
    <cellStyle name="Hyperlink" xfId="109" builtinId="8" hidden="1"/>
    <cellStyle name="Hyperlink" xfId="99" builtinId="8" hidden="1"/>
    <cellStyle name="Hyperlink" xfId="217" builtinId="8" hidden="1"/>
    <cellStyle name="Hyperlink" xfId="345" builtinId="8" hidden="1"/>
    <cellStyle name="Hyperlink" xfId="409" builtinId="8" hidden="1"/>
    <cellStyle name="Hyperlink" xfId="441" builtinId="8" hidden="1"/>
    <cellStyle name="Hyperlink" xfId="33" builtinId="8" hidden="1"/>
    <cellStyle name="Hyperlink" xfId="37" builtinId="8" hidden="1"/>
    <cellStyle name="Hyperlink" xfId="11" builtinId="8" hidden="1"/>
    <cellStyle name="Hyperlink" xfId="5" builtinId="8" hidden="1"/>
    <cellStyle name="Hyperlink" xfId="9" builtinId="8" hidden="1"/>
    <cellStyle name="Hyperlink" xfId="3" builtinId="8" hidden="1"/>
    <cellStyle name="Hyperlink" xfId="87" builtinId="8" hidden="1"/>
    <cellStyle name="Hyperlink" xfId="89" builtinId="8" hidden="1"/>
    <cellStyle name="Hyperlink" xfId="25" builtinId="8" hidden="1"/>
    <cellStyle name="Hyperlink" xfId="77" builtinId="8" hidden="1"/>
    <cellStyle name="Hyperlink" xfId="85" builtinId="8" hidden="1"/>
    <cellStyle name="Hyperlink" xfId="75" builtinId="8" hidden="1"/>
    <cellStyle name="Hyperlink" xfId="79" builtinId="8" hidden="1"/>
    <cellStyle name="Hyperlink" xfId="21" builtinId="8" hidden="1"/>
    <cellStyle name="Hyperlink" xfId="7" builtinId="8" hidden="1"/>
    <cellStyle name="Hyperlink" xfId="35" builtinId="8" hidden="1"/>
    <cellStyle name="Hyperlink" xfId="473" builtinId="8" hidden="1"/>
    <cellStyle name="Hyperlink" xfId="281" builtinId="8" hidden="1"/>
    <cellStyle name="Hyperlink" xfId="173" builtinId="8" hidden="1"/>
    <cellStyle name="Hyperlink" xfId="47" builtinId="8" hidden="1"/>
    <cellStyle name="Hyperlink" xfId="91" builtinId="8" hidden="1"/>
    <cellStyle name="Hyperlink" xfId="499" builtinId="8" hidden="1"/>
    <cellStyle name="Hyperlink" xfId="295" builtinId="8" hidden="1"/>
    <cellStyle name="Hyperlink" xfId="275" builtinId="8" hidden="1"/>
    <cellStyle name="Hyperlink" xfId="491" builtinId="8" hidden="1"/>
    <cellStyle name="Hyperlink" xfId="475" builtinId="8" hidden="1"/>
    <cellStyle name="Hyperlink" xfId="453" builtinId="8" hidden="1"/>
    <cellStyle name="Hyperlink" xfId="415" builtinId="8" hidden="1"/>
    <cellStyle name="Hyperlink" xfId="399" builtinId="8" hidden="1"/>
    <cellStyle name="Hyperlink" xfId="381" builtinId="8" hidden="1"/>
    <cellStyle name="Hyperlink" xfId="343" builtinId="8" hidden="1"/>
    <cellStyle name="Hyperlink" xfId="535" builtinId="8" hidden="1"/>
    <cellStyle name="Hyperlink" xfId="309" builtinId="8" hidden="1"/>
    <cellStyle name="Hyperlink" xfId="311" builtinId="8" hidden="1"/>
    <cellStyle name="Hyperlink" xfId="371" builtinId="8" hidden="1"/>
    <cellStyle name="Hyperlink" xfId="41" builtinId="8" hidden="1"/>
    <cellStyle name="Hyperlink" xfId="167" builtinId="8" hidden="1"/>
    <cellStyle name="Hyperlink" xfId="153" builtinId="8" hidden="1"/>
    <cellStyle name="Hyperlink" xfId="115" builtinId="8" hidden="1"/>
    <cellStyle name="Hyperlink" xfId="555" builtinId="8" hidden="1"/>
    <cellStyle name="Hyperlink" xfId="501" builtinId="8" hidden="1"/>
    <cellStyle name="Hyperlink" xfId="533" builtinId="8" hidden="1"/>
    <cellStyle name="Hyperlink" xfId="551" builtinId="8" hidden="1"/>
    <cellStyle name="Hyperlink" xfId="465" builtinId="8" hidden="1"/>
    <cellStyle name="Hyperlink" xfId="329" builtinId="8" hidden="1"/>
    <cellStyle name="Hyperlink" xfId="31" builtinId="8" hidden="1"/>
    <cellStyle name="Hyperlink" xfId="1" builtinId="8" hidden="1"/>
    <cellStyle name="Hyperlink" xfId="19" builtinId="8" hidden="1"/>
    <cellStyle name="Hyperlink" xfId="57" builtinId="8" hidden="1"/>
    <cellStyle name="Hyperlink" xfId="83" builtinId="8" hidden="1"/>
    <cellStyle name="Hyperlink" xfId="265" builtinId="8" hidden="1"/>
    <cellStyle name="Hyperlink" xfId="233" builtinId="8" hidden="1"/>
    <cellStyle name="Hyperlink" xfId="225" builtinId="8" hidden="1"/>
    <cellStyle name="Hyperlink" xfId="95" builtinId="8" hidden="1"/>
    <cellStyle name="Hyperlink" xfId="103" builtinId="8" hidden="1"/>
    <cellStyle name="Hyperlink" xfId="113" builtinId="8" hidden="1"/>
    <cellStyle name="Hyperlink" xfId="119" builtinId="8" hidden="1"/>
    <cellStyle name="Hyperlink" xfId="129" builtinId="8" hidden="1"/>
    <cellStyle name="Hyperlink" xfId="131" builtinId="8" hidden="1"/>
    <cellStyle name="Hyperlink" xfId="133" builtinId="8" hidden="1"/>
    <cellStyle name="Hyperlink" xfId="149" builtinId="8" hidden="1"/>
    <cellStyle name="Hyperlink" xfId="157" builtinId="8" hidden="1"/>
    <cellStyle name="Hyperlink" xfId="159" builtinId="8" hidden="1"/>
    <cellStyle name="Hyperlink" xfId="171" builtinId="8" hidden="1"/>
    <cellStyle name="Hyperlink" xfId="175" builtinId="8" hidden="1"/>
    <cellStyle name="Hyperlink" xfId="177" builtinId="8" hidden="1"/>
    <cellStyle name="Hyperlink" xfId="193" builtinId="8" hidden="1"/>
    <cellStyle name="Hyperlink" xfId="197" builtinId="8" hidden="1"/>
    <cellStyle name="Hyperlink" xfId="203" builtinId="8" hidden="1"/>
    <cellStyle name="Hyperlink" xfId="211" builtinId="8" hidden="1"/>
    <cellStyle name="Hyperlink" xfId="201" builtinId="8" hidden="1"/>
    <cellStyle name="Hyperlink" xfId="137" builtinId="8" hidden="1"/>
    <cellStyle name="Hyperlink" xfId="43" builtinId="8" hidden="1"/>
    <cellStyle name="Hyperlink" xfId="51" builtinId="8" hidden="1"/>
    <cellStyle name="Hyperlink" xfId="53" builtinId="8" hidden="1"/>
    <cellStyle name="Hyperlink" xfId="63" builtinId="8" hidden="1"/>
    <cellStyle name="Hyperlink" xfId="49" builtinId="8" hidden="1"/>
    <cellStyle name="Hyperlink" xfId="189" builtinId="8" hidden="1"/>
    <cellStyle name="Hyperlink" xfId="141" builtinId="8" hidden="1"/>
    <cellStyle name="Hyperlink" xfId="93" builtinId="8" hidden="1"/>
    <cellStyle name="Hyperlink" xfId="545" builtinId="8" hidden="1"/>
    <cellStyle name="Hyperlink" xfId="497" builtinId="8" hidden="1"/>
    <cellStyle name="Hyperlink" xfId="489" builtinId="8" hidden="1"/>
    <cellStyle name="Hyperlink" xfId="457" builtinId="8" hidden="1"/>
    <cellStyle name="Hyperlink" xfId="433" builtinId="8" hidden="1"/>
    <cellStyle name="Hyperlink" xfId="417" builtinId="8" hidden="1"/>
    <cellStyle name="Hyperlink" xfId="513" builtinId="8" hidden="1"/>
    <cellStyle name="Hyperlink" xfId="169" builtinId="8" hidden="1"/>
    <cellStyle name="Hyperlink" xfId="183" builtinId="8" hidden="1"/>
    <cellStyle name="Hyperlink" xfId="147" builtinId="8" hidden="1"/>
    <cellStyle name="Hyperlink" xfId="273" builtinId="8" hidden="1"/>
    <cellStyle name="Hyperlink" xfId="267" builtinId="8" hidden="1"/>
    <cellStyle name="Hyperlink" xfId="245" builtinId="8" hidden="1"/>
    <cellStyle name="Hyperlink" xfId="323" builtinId="8" hidden="1"/>
    <cellStyle name="Hyperlink" xfId="301" builtinId="8" hidden="1"/>
    <cellStyle name="Hyperlink" xfId="287" builtinId="8" hidden="1"/>
    <cellStyle name="Hyperlink" xfId="493" builtinId="8" hidden="1"/>
    <cellStyle name="Hyperlink" xfId="479" builtinId="8" hidden="1"/>
    <cellStyle name="Hyperlink" xfId="455" builtinId="8" hidden="1"/>
    <cellStyle name="Hyperlink" xfId="431" builtinId="8" hidden="1"/>
    <cellStyle name="Hyperlink" xfId="407" builtinId="8" hidden="1"/>
    <cellStyle name="Hyperlink" xfId="395" builtinId="8" hidden="1"/>
    <cellStyle name="Hyperlink" xfId="359" builtinId="8" hidden="1"/>
    <cellStyle name="Hyperlink" xfId="347" builtinId="8" hidden="1"/>
    <cellStyle name="Hyperlink" xfId="503" builtinId="8" hidden="1"/>
    <cellStyle name="Hyperlink" xfId="377" builtinId="8" hidden="1"/>
    <cellStyle name="Hyperlink" xfId="249" builtinId="8" hidden="1"/>
    <cellStyle name="Hyperlink" xfId="155" builtinId="8" hidden="1"/>
    <cellStyle name="Hyperlink" xfId="191" builtinId="8" hidden="1"/>
    <cellStyle name="Hyperlink" xfId="461" builtinId="8" hidden="1"/>
    <cellStyle name="Hyperlink" xfId="259" builtinId="8" hidden="1"/>
    <cellStyle name="Hyperlink" xfId="263" builtinId="8" hidden="1"/>
    <cellStyle name="Hyperlink" xfId="229" builtinId="8" hidden="1"/>
    <cellStyle name="Hyperlink" xfId="231" builtinId="8" hidden="1"/>
    <cellStyle name="Hyperlink" xfId="221" builtinId="8" hidden="1"/>
    <cellStyle name="Hyperlink" xfId="227" builtinId="8" hidden="1"/>
    <cellStyle name="Hyperlink" xfId="219" builtinId="8" hidden="1"/>
    <cellStyle name="Hyperlink" xfId="235" builtinId="8" hidden="1"/>
    <cellStyle name="Hyperlink" xfId="331" builtinId="8" hidden="1"/>
    <cellStyle name="Hyperlink" xfId="333" builtinId="8" hidden="1"/>
    <cellStyle name="Hyperlink" xfId="247" builtinId="8" hidden="1"/>
    <cellStyle name="Hyperlink" xfId="251" builtinId="8" hidden="1"/>
    <cellStyle name="Hyperlink" xfId="317" builtinId="8" hidden="1"/>
    <cellStyle name="Hyperlink" xfId="327" builtinId="8" hidden="1"/>
    <cellStyle name="Hyperlink" xfId="315" builtinId="8" hidden="1"/>
    <cellStyle name="Hyperlink" xfId="307" builtinId="8" hidden="1"/>
    <cellStyle name="Hyperlink" xfId="319" builtinId="8" hidden="1"/>
    <cellStyle name="Hyperlink" xfId="243" builtinId="8" hidden="1"/>
    <cellStyle name="Hyperlink" xfId="223" builtinId="8" hidden="1"/>
    <cellStyle name="Hyperlink" xfId="237" builtinId="8" hidden="1"/>
    <cellStyle name="Hyperlink" xfId="261" builtinId="8" hidden="1"/>
    <cellStyle name="Hyperlink" xfId="121" builtinId="8" hidden="1"/>
    <cellStyle name="Hyperlink" xfId="505" builtinId="8" hidden="1"/>
    <cellStyle name="Hyperlink" xfId="383" builtinId="8" hidden="1"/>
    <cellStyle name="Hyperlink" xfId="445" builtinId="8" hidden="1"/>
    <cellStyle name="Hyperlink" xfId="277" builtinId="8" hidden="1"/>
    <cellStyle name="Hyperlink" xfId="335" builtinId="8" hidden="1"/>
    <cellStyle name="Hyperlink" xfId="107" builtinId="8" hidden="1"/>
    <cellStyle name="Hyperlink" xfId="67" builtinId="8" hidden="1"/>
    <cellStyle name="Hyperlink" xfId="449" builtinId="8" hidden="1"/>
    <cellStyle name="Hyperlink" xfId="529" builtinId="8" hidden="1"/>
    <cellStyle name="Hyperlink" xfId="165" builtinId="8" hidden="1"/>
    <cellStyle name="Hyperlink" xfId="59" builtinId="8" hidden="1"/>
    <cellStyle name="Hyperlink" xfId="105" builtinId="8" hidden="1"/>
    <cellStyle name="Hyperlink" xfId="205" builtinId="8" hidden="1"/>
    <cellStyle name="Hyperlink" xfId="187" builtinId="8" hidden="1"/>
    <cellStyle name="Hyperlink" xfId="161" builtinId="8" hidden="1"/>
    <cellStyle name="Hyperlink" xfId="143" builtinId="8" hidden="1"/>
    <cellStyle name="Hyperlink" xfId="123" builtinId="8" hidden="1"/>
    <cellStyle name="Hyperlink" xfId="101" builtinId="8" hidden="1"/>
    <cellStyle name="Hyperlink" xfId="257" builtinId="8" hidden="1"/>
    <cellStyle name="Hyperlink" xfId="29" builtinId="8" hidden="1"/>
    <cellStyle name="Hyperlink" xfId="393" builtinId="8" hidden="1"/>
    <cellStyle name="Hyperlink" xfId="553" builtinId="8" hidden="1"/>
    <cellStyle name="Hyperlink" xfId="385" builtinId="8" hidden="1"/>
    <cellStyle name="Hyperlink" xfId="111" builtinId="8" hidden="1"/>
    <cellStyle name="Hyperlink" xfId="269" builtinId="8" hidden="1"/>
    <cellStyle name="Hyperlink" xfId="363" builtinId="8" hidden="1"/>
    <cellStyle name="Hyperlink" xfId="437" builtinId="8" hidden="1"/>
    <cellStyle name="Hyperlink" xfId="419" builtinId="8" hidden="1"/>
    <cellStyle name="Hyperlink" xfId="367" builtinId="8" hidden="1"/>
    <cellStyle name="Hyperlink" xfId="127" builtinId="8" hidden="1"/>
    <cellStyle name="Hyperlink" xfId="17" builtinId="8" hidden="1"/>
    <cellStyle name="Hyperlink" xfId="69" builtinId="8" hidden="1"/>
    <cellStyle name="Hyperlink" xfId="27" builtinId="8" hidden="1"/>
    <cellStyle name="Hyperlink" xfId="15" builtinId="8" hidden="1"/>
    <cellStyle name="Hyperlink" xfId="13" builtinId="8" hidden="1"/>
    <cellStyle name="Hyperlink" xfId="185" builtinId="8" hidden="1"/>
    <cellStyle name="Hyperlink" xfId="313" builtinId="8" hidden="1"/>
    <cellStyle name="Hyperlink" xfId="135" builtinId="8" hidden="1"/>
    <cellStyle name="Hyperlink" xfId="255" builtinId="8" hidden="1"/>
    <cellStyle name="Hyperlink" xfId="215" builtinId="8" hidden="1"/>
    <cellStyle name="Hyperlink" xfId="239" builtinId="8" hidden="1"/>
    <cellStyle name="Hyperlink" xfId="253" builtinId="8" hidden="1"/>
    <cellStyle name="Hyperlink" xfId="291" builtinId="8" hidden="1"/>
    <cellStyle name="Hyperlink" xfId="325" builtinId="8" hidden="1"/>
    <cellStyle name="Hyperlink" xfId="567" builtinId="8" hidden="1"/>
    <cellStyle name="Hyperlink" xfId="557" builtinId="8" hidden="1"/>
    <cellStyle name="Hyperlink" xfId="525" builtinId="8" hidden="1"/>
    <cellStyle name="Hyperlink" xfId="515" builtinId="8" hidden="1"/>
    <cellStyle name="Hyperlink" xfId="341" builtinId="8" hidden="1"/>
    <cellStyle name="Hyperlink" xfId="349" builtinId="8" hidden="1"/>
    <cellStyle name="Hyperlink" xfId="351" builtinId="8" hidden="1"/>
    <cellStyle name="Hyperlink" xfId="365" builtinId="8" hidden="1"/>
    <cellStyle name="Hyperlink" xfId="373" builtinId="8" hidden="1"/>
    <cellStyle name="Hyperlink" xfId="379" builtinId="8" hidden="1"/>
    <cellStyle name="Hyperlink" xfId="387" builtinId="8" hidden="1"/>
    <cellStyle name="Hyperlink" xfId="389" builtinId="8" hidden="1"/>
    <cellStyle name="Hyperlink" xfId="391" builtinId="8" hidden="1"/>
    <cellStyle name="Hyperlink" xfId="405" builtinId="8" hidden="1"/>
    <cellStyle name="Hyperlink" xfId="413" builtinId="8" hidden="1"/>
    <cellStyle name="Hyperlink" xfId="423" builtinId="8" hidden="1"/>
    <cellStyle name="Hyperlink" xfId="427" builtinId="8" hidden="1"/>
    <cellStyle name="Hyperlink" xfId="429" builtinId="8" hidden="1"/>
    <cellStyle name="Hyperlink" xfId="443" builtinId="8" hidden="1"/>
    <cellStyle name="Hyperlink" xfId="447" builtinId="8" hidden="1"/>
    <cellStyle name="Hyperlink" xfId="451" builtinId="8" hidden="1"/>
    <cellStyle name="Hyperlink" xfId="463" builtinId="8" hidden="1"/>
    <cellStyle name="Hyperlink" xfId="471" builtinId="8" hidden="1"/>
    <cellStyle name="Hyperlink" xfId="477" builtinId="8" hidden="1"/>
    <cellStyle name="Hyperlink" xfId="485" builtinId="8" hidden="1"/>
    <cellStyle name="Hyperlink" xfId="487" builtinId="8" hidden="1"/>
    <cellStyle name="Hyperlink" xfId="495" builtinId="8" hidden="1"/>
    <cellStyle name="Hyperlink" xfId="483" builtinId="8" hidden="1"/>
    <cellStyle name="Hyperlink" xfId="397" builtinId="8" hidden="1"/>
    <cellStyle name="Hyperlink" xfId="355" builtinId="8" hidden="1"/>
    <cellStyle name="Hyperlink" xfId="271" builtinId="8" hidden="1"/>
    <cellStyle name="Hyperlink" xfId="283" builtinId="8" hidden="1"/>
    <cellStyle name="Hyperlink" xfId="285" builtinId="8" hidden="1"/>
    <cellStyle name="Hyperlink" xfId="293" builtinId="8" hidden="1"/>
    <cellStyle name="Hyperlink" xfId="299" builtinId="8" hidden="1"/>
    <cellStyle name="Hyperlink" xfId="279" builtinId="8" hidden="1"/>
    <cellStyle name="Hyperlink" xfId="467" builtinId="8" hidden="1"/>
    <cellStyle name="Hyperlink" xfId="435" builtinId="8" hidden="1"/>
    <cellStyle name="Hyperlink" xfId="403" builtinId="8" hidden="1"/>
    <cellStyle name="Hyperlink" xfId="339" builtinId="8" hidden="1"/>
    <cellStyle name="Hyperlink" xfId="39" builtinId="8" hidden="1"/>
    <cellStyle name="Hyperlink" xfId="23" builtinId="8" hidden="1"/>
    <cellStyle name="Hyperlink" xfId="65" builtinId="8" hidden="1"/>
    <cellStyle name="Hyperlink" xfId="55" builtinId="8" hidden="1"/>
    <cellStyle name="Hyperlink" xfId="209" builtinId="8" hidden="1"/>
    <cellStyle name="Hyperlink" xfId="199" builtinId="8" hidden="1"/>
    <cellStyle name="Hyperlink" xfId="181" builtinId="8" hidden="1"/>
    <cellStyle name="Hyperlink" xfId="163" builtinId="8" hidden="1"/>
    <cellStyle name="Hyperlink" xfId="81" builtinId="8" hidden="1"/>
    <cellStyle name="Hyperlink" xfId="303" builtinId="8" hidden="1"/>
    <cellStyle name="Hyperlink" xfId="439" builtinId="8" hidden="1"/>
    <cellStyle name="Hyperlink" xfId="459" builtinId="8" hidden="1"/>
    <cellStyle name="Hyperlink" xfId="411" builtinId="8" hidden="1"/>
    <cellStyle name="Hyperlink" xfId="357" builtinId="8" hidden="1"/>
    <cellStyle name="Hyperlink" xfId="537" builtinId="8" hidden="1"/>
    <cellStyle name="Hyperlink" xfId="561" builtinId="8" hidden="1"/>
    <cellStyle name="Hyperlink" xfId="541" builtinId="8" hidden="1"/>
    <cellStyle name="Hyperlink" xfId="289" builtinId="8" hidden="1"/>
    <cellStyle name="Hyperlink" xfId="337" builtinId="8" hidden="1"/>
    <cellStyle name="Hyperlink" xfId="425" builtinId="8" hidden="1"/>
    <cellStyle name="Hyperlink" xfId="481" builtinId="8" hidden="1"/>
    <cellStyle name="Hyperlink" xfId="521" builtinId="8" hidden="1"/>
    <cellStyle name="Hyperlink" xfId="61" builtinId="8" hidden="1"/>
    <cellStyle name="Hyperlink" xfId="45" builtinId="8" hidden="1"/>
    <cellStyle name="Hyperlink" xfId="207" builtinId="8" hidden="1"/>
    <cellStyle name="Hyperlink" xfId="195" builtinId="8" hidden="1"/>
    <cellStyle name="Hyperlink" xfId="179" builtinId="8" hidden="1"/>
    <cellStyle name="Hyperlink" xfId="151" builtinId="8" hidden="1"/>
    <cellStyle name="Hyperlink" xfId="139" builtinId="8" hidden="1"/>
    <cellStyle name="Hyperlink" xfId="125" builtinId="8" hidden="1"/>
    <cellStyle name="Hyperlink" xfId="97" builtinId="8" hidden="1"/>
    <cellStyle name="Hyperlink" xfId="241" builtinId="8" hidden="1"/>
    <cellStyle name="Hyperlink" xfId="71" builtinId="8" hidden="1"/>
    <cellStyle name="Hyperlink" xfId="73" builtinId="8" hidden="1"/>
    <cellStyle name="Hyperlink" xfId="117" builtinId="8" hidden="1"/>
    <cellStyle name="Hyperlink" xfId="547" builtinId="8" hidden="1"/>
    <cellStyle name="Hyperlink" xfId="421" builtinId="8" hidden="1"/>
    <cellStyle name="Hyperlink" xfId="375" builtinId="8" hidden="1"/>
    <cellStyle name="Hyperlink" xfId="469" builtinId="8" hidden="1"/>
    <cellStyle name="Hyperlink" xfId="213" builtinId="8" hidden="1"/>
    <cellStyle name="Hyperlink" xfId="559" builtinId="8" hidden="1"/>
    <cellStyle name="Hyperlink" xfId="563" builtinId="8" hidden="1"/>
    <cellStyle name="Hyperlink" xfId="565" builtinId="8" hidden="1"/>
    <cellStyle name="Hyperlink" xfId="519" builtinId="8" hidden="1"/>
    <cellStyle name="Hyperlink" xfId="523" builtinId="8" hidden="1"/>
    <cellStyle name="Hyperlink" xfId="531" builtinId="8" hidden="1"/>
    <cellStyle name="Hyperlink" xfId="509" builtinId="8" hidden="1"/>
    <cellStyle name="Hyperlink" xfId="517" builtinId="8" hidden="1"/>
    <cellStyle name="Hyperlink" xfId="507" builtinId="8" hidden="1"/>
    <cellStyle name="Hyperlink" xfId="511" builtinId="8" hidden="1"/>
    <cellStyle name="Hyperlink" xfId="527" builtinId="8" hidden="1"/>
    <cellStyle name="Hyperlink" xfId="305" builtinId="8" hidden="1"/>
    <cellStyle name="Hyperlink" xfId="297" builtinId="8" hidden="1"/>
    <cellStyle name="Hyperlink" xfId="539" builtinId="8" hidden="1"/>
    <cellStyle name="Hyperlink" xfId="543" builtinId="8" hidden="1"/>
    <cellStyle name="Hyperlink" xfId="549" builtinId="8" hidden="1"/>
    <cellStyle name="Hyperlink" xfId="361" builtinId="8" hidden="1"/>
    <cellStyle name="Hyperlink" xfId="353" builtinId="8" hidden="1"/>
    <cellStyle name="Hyperlink" xfId="321" builtinId="8" hidden="1"/>
    <cellStyle name="Hyperlink" xfId="369" builtinId="8" hidden="1"/>
    <cellStyle name="Hyperlink" xfId="401" builtinId="8" hidden="1"/>
    <cellStyle name="Normal" xfId="0" builtinId="0"/>
  </cellStyles>
  <dxfs count="0"/>
  <tableStyles count="0" defaultTableStyle="TableStyleMedium9" defaultPivotStyle="PivotStyleLight16"/>
  <colors>
    <mruColors>
      <color rgb="FFFF99FF"/>
      <color rgb="FF9ACA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Electricity consumption, by</a:t>
            </a:r>
            <a:r>
              <a:rPr lang="en-US" sz="1200" baseline="0"/>
              <a:t> type</a:t>
            </a:r>
            <a:endParaRPr lang="en-US" sz="1200"/>
          </a:p>
        </c:rich>
      </c:tx>
      <c:layout>
        <c:manualLayout>
          <c:xMode val="edge"/>
          <c:yMode val="edge"/>
          <c:x val="0.27825551949532401"/>
          <c:y val="2.14861235452104E-2"/>
        </c:manualLayout>
      </c:layout>
      <c:overlay val="0"/>
    </c:title>
    <c:autoTitleDeleted val="0"/>
    <c:plotArea>
      <c:layout/>
      <c:pieChart>
        <c:varyColors val="1"/>
        <c:ser>
          <c:idx val="0"/>
          <c:order val="0"/>
          <c:tx>
            <c:strRef>
              <c:f>'Summary table, by type'!$B$3</c:f>
              <c:strCache>
                <c:ptCount val="1"/>
                <c:pt idx="0">
                  <c:v>Consumption</c:v>
                </c:pt>
              </c:strCache>
            </c:strRef>
          </c:tx>
          <c:dLbls>
            <c:dLbl>
              <c:idx val="0"/>
              <c:layout>
                <c:manualLayout>
                  <c:x val="-1.3880968560374501E-2"/>
                  <c:y val="3.72617881135494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2-4DD5-9DB4-FBE78026C55B}"/>
                </c:ext>
              </c:extLst>
            </c:dLbl>
            <c:dLbl>
              <c:idx val="1"/>
              <c:layout>
                <c:manualLayout>
                  <c:x val="-1.5705551121957099E-2"/>
                  <c:y val="-7.02979719298740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412-4DD5-9DB4-FBE78026C55B}"/>
                </c:ext>
              </c:extLst>
            </c:dLbl>
            <c:dLbl>
              <c:idx val="2"/>
              <c:layout>
                <c:manualLayout>
                  <c:x val="-2.7936491229409301E-2"/>
                  <c:y val="3.220662770779569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412-4DD5-9DB4-FBE78026C55B}"/>
                </c:ext>
              </c:extLst>
            </c:dLbl>
            <c:dLbl>
              <c:idx val="3"/>
              <c:layout>
                <c:manualLayout>
                  <c:x val="-6.3661028374784696E-3"/>
                  <c:y val="-8.057296329453889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412-4DD5-9DB4-FBE78026C55B}"/>
                </c:ext>
              </c:extLst>
            </c:dLbl>
            <c:dLbl>
              <c:idx val="4"/>
              <c:layout>
                <c:manualLayout>
                  <c:x val="5.7525923494681698E-2"/>
                  <c:y val="-8.9525514771709904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412-4DD5-9DB4-FBE78026C55B}"/>
                </c:ext>
              </c:extLst>
            </c:dLbl>
            <c:dLbl>
              <c:idx val="5"/>
              <c:layout>
                <c:manualLayout>
                  <c:x val="1.10082578756745E-2"/>
                  <c:y val="-1.67744027520283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412-4DD5-9DB4-FBE78026C55B}"/>
                </c:ext>
              </c:extLst>
            </c:dLbl>
            <c:dLbl>
              <c:idx val="6"/>
              <c:layout>
                <c:manualLayout>
                  <c:x val="1.3184961671412801E-2"/>
                  <c:y val="4.55810346893747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412-4DD5-9DB4-FBE78026C55B}"/>
                </c:ext>
              </c:extLst>
            </c:dLbl>
            <c:dLbl>
              <c:idx val="7"/>
              <c:layout>
                <c:manualLayout>
                  <c:x val="1.87062145882642E-2"/>
                  <c:y val="1.815323666457540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412-4DD5-9DB4-FBE78026C55B}"/>
                </c:ext>
              </c:extLst>
            </c:dLbl>
            <c:spPr>
              <a:noFill/>
              <a:ln>
                <a:noFill/>
              </a:ln>
              <a:effectLst/>
            </c:spPr>
            <c:txPr>
              <a:bodyPr/>
              <a:lstStyle/>
              <a:p>
                <a:pPr>
                  <a:defRPr sz="8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 table, by type'!$A$4:$A$11</c:f>
              <c:strCache>
                <c:ptCount val="8"/>
                <c:pt idx="0">
                  <c:v>Lighting</c:v>
                </c:pt>
                <c:pt idx="1">
                  <c:v>Fans/desk heaters</c:v>
                </c:pt>
                <c:pt idx="2">
                  <c:v>El. Heating / cooling</c:v>
                </c:pt>
                <c:pt idx="3">
                  <c:v>Office type appliances</c:v>
                </c:pt>
                <c:pt idx="4">
                  <c:v>Kitchen appliances</c:v>
                </c:pt>
                <c:pt idx="5">
                  <c:v>Hotwater</c:v>
                </c:pt>
                <c:pt idx="6">
                  <c:v>IT</c:v>
                </c:pt>
                <c:pt idx="7">
                  <c:v>Various</c:v>
                </c:pt>
              </c:strCache>
            </c:strRef>
          </c:cat>
          <c:val>
            <c:numRef>
              <c:f>'Summary table, by type'!$B$4:$B$11</c:f>
              <c:numCache>
                <c:formatCode>#,##0.000</c:formatCode>
                <c:ptCount val="8"/>
              </c:numCache>
            </c:numRef>
          </c:val>
          <c:extLst>
            <c:ext xmlns:c16="http://schemas.microsoft.com/office/drawing/2014/chart" uri="{C3380CC4-5D6E-409C-BE32-E72D297353CC}">
              <c16:uniqueId val="{00000008-F412-4DD5-9DB4-FBE78026C55B}"/>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w="19050" cap="sq">
      <a:solidFill>
        <a:schemeClr val="bg1">
          <a:lumMod val="75000"/>
        </a:schemeClr>
      </a:solidFill>
      <a:miter lim="800000"/>
    </a:ln>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GHG emissions (kg CO2e) by type</a:t>
            </a:r>
          </a:p>
        </c:rich>
      </c:tx>
      <c:layout>
        <c:manualLayout>
          <c:xMode val="edge"/>
          <c:yMode val="edge"/>
          <c:x val="3.0263035088629001E-2"/>
          <c:y val="3.5842283791300798E-2"/>
        </c:manualLayout>
      </c:layout>
      <c:overlay val="0"/>
    </c:title>
    <c:autoTitleDeleted val="0"/>
    <c:plotArea>
      <c:layout>
        <c:manualLayout>
          <c:layoutTarget val="inner"/>
          <c:xMode val="edge"/>
          <c:yMode val="edge"/>
          <c:x val="0.29759014383816956"/>
          <c:y val="0.17950834492678833"/>
          <c:w val="0.40091521502711136"/>
          <c:h val="0.72440480373153249"/>
        </c:manualLayout>
      </c:layout>
      <c:pieChart>
        <c:varyColors val="1"/>
        <c:ser>
          <c:idx val="0"/>
          <c:order val="0"/>
          <c:tx>
            <c:strRef>
              <c:f>'Summary table, by type'!$F$3</c:f>
              <c:strCache>
                <c:ptCount val="1"/>
                <c:pt idx="0">
                  <c:v>GHG emissions (kg CO2e)</c:v>
                </c:pt>
              </c:strCache>
            </c:strRef>
          </c:tx>
          <c:dLbls>
            <c:dLbl>
              <c:idx val="0"/>
              <c:layout>
                <c:manualLayout>
                  <c:x val="-0.39248582946165406"/>
                  <c:y val="0.724187330976036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C4-4BF2-AEE8-71F613EEAA74}"/>
                </c:ext>
              </c:extLst>
            </c:dLbl>
            <c:dLbl>
              <c:idx val="1"/>
              <c:layout>
                <c:manualLayout>
                  <c:x val="-0.3818045291922697"/>
                  <c:y val="0.526868717280140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C4-4BF2-AEE8-71F613EEAA74}"/>
                </c:ext>
              </c:extLst>
            </c:dLbl>
            <c:dLbl>
              <c:idx val="2"/>
              <c:layout>
                <c:manualLayout>
                  <c:x val="-0.34201942180360689"/>
                  <c:y val="0.364630431021002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2C4-4BF2-AEE8-71F613EEAA74}"/>
                </c:ext>
              </c:extLst>
            </c:dLbl>
            <c:dLbl>
              <c:idx val="3"/>
              <c:layout>
                <c:manualLayout>
                  <c:x val="-0.30852184472548549"/>
                  <c:y val="5.99644322336284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C4-4BF2-AEE8-71F613EEAA74}"/>
                </c:ext>
              </c:extLst>
            </c:dLbl>
            <c:dLbl>
              <c:idx val="4"/>
              <c:layout>
                <c:manualLayout>
                  <c:x val="-0.3613592956810121"/>
                  <c:y val="0.2185806722546702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2C4-4BF2-AEE8-71F613EEAA74}"/>
                </c:ext>
              </c:extLst>
            </c:dLbl>
            <c:dLbl>
              <c:idx val="5"/>
              <c:layout>
                <c:manualLayout>
                  <c:x val="0.37311690357885352"/>
                  <c:y val="0.1426690711802493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C4-4BF2-AEE8-71F613EEAA74}"/>
                </c:ext>
              </c:extLst>
            </c:dLbl>
            <c:dLbl>
              <c:idx val="6"/>
              <c:layout>
                <c:manualLayout>
                  <c:x val="0.37649800363534353"/>
                  <c:y val="0.310608309903398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2C4-4BF2-AEE8-71F613EEAA74}"/>
                </c:ext>
              </c:extLst>
            </c:dLbl>
            <c:dLbl>
              <c:idx val="7"/>
              <c:layout>
                <c:manualLayout>
                  <c:x val="0.30824807953178618"/>
                  <c:y val="3.273506569038157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C4-4BF2-AEE8-71F613EEAA74}"/>
                </c:ext>
              </c:extLst>
            </c:dLbl>
            <c:dLbl>
              <c:idx val="8"/>
              <c:layout>
                <c:manualLayout>
                  <c:x val="0.35456450813340867"/>
                  <c:y val="0.5927518524762592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2C4-4BF2-AEE8-71F613EEAA74}"/>
                </c:ext>
              </c:extLst>
            </c:dLbl>
            <c:spPr>
              <a:noFill/>
              <a:ln>
                <a:noFill/>
              </a:ln>
              <a:effectLst/>
            </c:spPr>
            <c:txPr>
              <a:bodyPr/>
              <a:lstStyle/>
              <a:p>
                <a:pPr>
                  <a:defRPr sz="8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 table, by type'!$A$4:$A$12</c:f>
              <c:strCache>
                <c:ptCount val="9"/>
                <c:pt idx="0">
                  <c:v>Lighting</c:v>
                </c:pt>
                <c:pt idx="1">
                  <c:v>Fans/desk heaters</c:v>
                </c:pt>
                <c:pt idx="2">
                  <c:v>El. Heating / cooling</c:v>
                </c:pt>
                <c:pt idx="3">
                  <c:v>Office type appliances</c:v>
                </c:pt>
                <c:pt idx="4">
                  <c:v>Kitchen appliances</c:v>
                </c:pt>
                <c:pt idx="5">
                  <c:v>Hotwater</c:v>
                </c:pt>
                <c:pt idx="6">
                  <c:v>IT</c:v>
                </c:pt>
                <c:pt idx="7">
                  <c:v>Various</c:v>
                </c:pt>
                <c:pt idx="8">
                  <c:v>Natural gas</c:v>
                </c:pt>
              </c:strCache>
            </c:strRef>
          </c:cat>
          <c:val>
            <c:numRef>
              <c:f>'Summary table, by type'!$F$4:$F$12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2C4-4BF2-AEE8-71F613EEAA74}"/>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w="19050" cap="sq">
      <a:solidFill>
        <a:schemeClr val="bg1">
          <a:lumMod val="75000"/>
        </a:schemeClr>
      </a:solidFill>
      <a:miter lim="800000"/>
    </a:ln>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9979515988385797E-2"/>
          <c:y val="3.4682070401265197E-2"/>
        </c:manualLayout>
      </c:layout>
      <c:overlay val="0"/>
      <c:txPr>
        <a:bodyPr lIns="2">
          <a:spAutoFit/>
        </a:bodyPr>
        <a:lstStyle/>
        <a:p>
          <a:pPr>
            <a:defRPr sz="1000"/>
          </a:pPr>
          <a:endParaRPr lang="en-US"/>
        </a:p>
      </c:txPr>
    </c:title>
    <c:autoTitleDeleted val="0"/>
    <c:plotArea>
      <c:layout>
        <c:manualLayout>
          <c:layoutTarget val="inner"/>
          <c:xMode val="edge"/>
          <c:yMode val="edge"/>
          <c:x val="0.29754695863819303"/>
          <c:y val="2.6131711155095001E-2"/>
          <c:w val="0.37972244792201099"/>
          <c:h val="0.69725495812511695"/>
        </c:manualLayout>
      </c:layout>
      <c:pieChart>
        <c:varyColors val="1"/>
        <c:ser>
          <c:idx val="1"/>
          <c:order val="1"/>
          <c:tx>
            <c:strRef>
              <c:f>'Summary table, by building'!$B$3</c:f>
              <c:strCache>
                <c:ptCount val="1"/>
                <c:pt idx="0">
                  <c:v>Consumption</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'Summary table, by building'!$A$4:$A$9</c:f>
              <c:strCache>
                <c:ptCount val="6"/>
                <c:pt idx="0">
                  <c:v>Electricity, Office</c:v>
                </c:pt>
                <c:pt idx="1">
                  <c:v>Electricity, server room</c:v>
                </c:pt>
                <c:pt idx="2">
                  <c:v>Electricity, XX building</c:v>
                </c:pt>
                <c:pt idx="3">
                  <c:v>Electricity, kitchen</c:v>
                </c:pt>
                <c:pt idx="4">
                  <c:v>Electricity, library</c:v>
                </c:pt>
                <c:pt idx="5">
                  <c:v>Electricity, outside</c:v>
                </c:pt>
              </c:strCache>
            </c:strRef>
          </c:cat>
          <c:val>
            <c:numRef>
              <c:f>'Summary table, by building'!$B$4:$B$9</c:f>
              <c:numCache>
                <c:formatCode>#,##0</c:formatCode>
                <c:ptCount val="6"/>
              </c:numCache>
            </c:numRef>
          </c:val>
          <c:extLst>
            <c:ext xmlns:c16="http://schemas.microsoft.com/office/drawing/2014/chart" uri="{C3380CC4-5D6E-409C-BE32-E72D297353CC}">
              <c16:uniqueId val="{00000000-10A6-4D3F-A120-9ADED915906A}"/>
            </c:ext>
          </c:extLst>
        </c:ser>
        <c:ser>
          <c:idx val="0"/>
          <c:order val="0"/>
          <c:tx>
            <c:strRef>
              <c:f>'Summary table, by building'!$F$3</c:f>
              <c:strCache>
                <c:ptCount val="1"/>
                <c:pt idx="0">
                  <c:v>GHG emissions (kg CO2e)</c:v>
                </c:pt>
              </c:strCache>
            </c:strRef>
          </c:tx>
          <c:dLbls>
            <c:dLbl>
              <c:idx val="0"/>
              <c:layout>
                <c:manualLayout>
                  <c:x val="0.35454068600195981"/>
                  <c:y val="0.1362972664416585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A6-4D3F-A120-9ADED915906A}"/>
                </c:ext>
              </c:extLst>
            </c:dLbl>
            <c:dLbl>
              <c:idx val="1"/>
              <c:layout>
                <c:manualLayout>
                  <c:x val="0.3538830237375819"/>
                  <c:y val="4.841711801723837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0A6-4D3F-A120-9ADED915906A}"/>
                </c:ext>
              </c:extLst>
            </c:dLbl>
            <c:dLbl>
              <c:idx val="2"/>
              <c:layout>
                <c:manualLayout>
                  <c:x val="0.38351892952610933"/>
                  <c:y val="0.532588298189622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0A6-4D3F-A120-9ADED915906A}"/>
                </c:ext>
              </c:extLst>
            </c:dLbl>
            <c:dLbl>
              <c:idx val="3"/>
              <c:layout>
                <c:manualLayout>
                  <c:x val="0.37525873884803213"/>
                  <c:y val="0.417132093686976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A6-4D3F-A120-9ADED915906A}"/>
                </c:ext>
              </c:extLst>
            </c:dLbl>
            <c:dLbl>
              <c:idx val="4"/>
              <c:layout>
                <c:manualLayout>
                  <c:x val="0.36669796539119992"/>
                  <c:y val="0.2234636216180232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A6-4D3F-A120-9ADED915906A}"/>
                </c:ext>
              </c:extLst>
            </c:dLbl>
            <c:dLbl>
              <c:idx val="5"/>
              <c:layout>
                <c:manualLayout>
                  <c:x val="0.36962868977201546"/>
                  <c:y val="0.3144963080114641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0A6-4D3F-A120-9ADED915906A}"/>
                </c:ext>
              </c:extLst>
            </c:dLbl>
            <c:dLbl>
              <c:idx val="6"/>
              <c:layout>
                <c:manualLayout>
                  <c:x val="0.36540547635773513"/>
                  <c:y val="0.6483767655312349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0A6-4D3F-A120-9ADED915906A}"/>
                </c:ext>
              </c:extLst>
            </c:dLbl>
            <c:spPr>
              <a:noFill/>
              <a:ln>
                <a:noFill/>
              </a:ln>
              <a:effectLst/>
            </c:spPr>
            <c:txPr>
              <a:bodyPr/>
              <a:lstStyle/>
              <a:p>
                <a:pPr>
                  <a:defRPr sz="8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 table, by building'!$A$4:$A$10</c:f>
              <c:strCache>
                <c:ptCount val="7"/>
                <c:pt idx="0">
                  <c:v>Electricity, Office</c:v>
                </c:pt>
                <c:pt idx="1">
                  <c:v>Electricity, server room</c:v>
                </c:pt>
                <c:pt idx="2">
                  <c:v>Electricity, XX building</c:v>
                </c:pt>
                <c:pt idx="3">
                  <c:v>Electricity, kitchen</c:v>
                </c:pt>
                <c:pt idx="4">
                  <c:v>Electricity, library</c:v>
                </c:pt>
                <c:pt idx="5">
                  <c:v>Electricity, outside</c:v>
                </c:pt>
                <c:pt idx="6">
                  <c:v>Natural gas</c:v>
                </c:pt>
              </c:strCache>
            </c:strRef>
          </c:cat>
          <c:val>
            <c:numRef>
              <c:f>'Summary table, by building'!$F$4:$F$10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10A6-4D3F-A120-9ADED915906A}"/>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w="19050" cap="sq">
      <a:solidFill>
        <a:schemeClr val="bg1">
          <a:lumMod val="75000"/>
        </a:schemeClr>
      </a:solidFill>
      <a:miter lim="800000"/>
    </a:ln>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9979515988385797E-2"/>
          <c:y val="3.4682070401265197E-2"/>
        </c:manualLayout>
      </c:layout>
      <c:overlay val="0"/>
      <c:txPr>
        <a:bodyPr lIns="2">
          <a:spAutoFit/>
        </a:bodyPr>
        <a:lstStyle/>
        <a:p>
          <a:pPr>
            <a:defRPr sz="1000"/>
          </a:pPr>
          <a:endParaRPr lang="en-US"/>
        </a:p>
      </c:txPr>
    </c:title>
    <c:autoTitleDeleted val="0"/>
    <c:plotArea>
      <c:layout>
        <c:manualLayout>
          <c:layoutTarget val="inner"/>
          <c:xMode val="edge"/>
          <c:yMode val="edge"/>
          <c:x val="0.29754695863819303"/>
          <c:y val="2.6131711155095001E-2"/>
          <c:w val="0.37972244792201099"/>
          <c:h val="0.69725495812511695"/>
        </c:manualLayout>
      </c:layout>
      <c:pieChart>
        <c:varyColors val="1"/>
        <c:ser>
          <c:idx val="0"/>
          <c:order val="0"/>
          <c:tx>
            <c:strRef>
              <c:f>'Summary table, by building'!$F$3</c:f>
              <c:strCache>
                <c:ptCount val="1"/>
                <c:pt idx="0">
                  <c:v>GHG emissions (kg CO2e)</c:v>
                </c:pt>
              </c:strCache>
            </c:strRef>
          </c:tx>
          <c:dLbls>
            <c:dLbl>
              <c:idx val="0"/>
              <c:layout>
                <c:manualLayout>
                  <c:x val="0.35454068600195981"/>
                  <c:y val="0.1362972664416585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463-41B5-8F2E-29E2F79AD9E7}"/>
                </c:ext>
              </c:extLst>
            </c:dLbl>
            <c:dLbl>
              <c:idx val="1"/>
              <c:layout>
                <c:manualLayout>
                  <c:x val="0.3538830237375819"/>
                  <c:y val="4.841711801723837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63-41B5-8F2E-29E2F79AD9E7}"/>
                </c:ext>
              </c:extLst>
            </c:dLbl>
            <c:dLbl>
              <c:idx val="2"/>
              <c:layout>
                <c:manualLayout>
                  <c:x val="0.38351892952610933"/>
                  <c:y val="0.532588298189622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463-41B5-8F2E-29E2F79AD9E7}"/>
                </c:ext>
              </c:extLst>
            </c:dLbl>
            <c:dLbl>
              <c:idx val="3"/>
              <c:layout>
                <c:manualLayout>
                  <c:x val="0.37525873884803213"/>
                  <c:y val="0.417132093686976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63-41B5-8F2E-29E2F79AD9E7}"/>
                </c:ext>
              </c:extLst>
            </c:dLbl>
            <c:dLbl>
              <c:idx val="4"/>
              <c:layout>
                <c:manualLayout>
                  <c:x val="0.36669796539119992"/>
                  <c:y val="0.2234636216180232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463-41B5-8F2E-29E2F79AD9E7}"/>
                </c:ext>
              </c:extLst>
            </c:dLbl>
            <c:dLbl>
              <c:idx val="5"/>
              <c:layout>
                <c:manualLayout>
                  <c:x val="0.36962868977201546"/>
                  <c:y val="0.3144963080114641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63-41B5-8F2E-29E2F79AD9E7}"/>
                </c:ext>
              </c:extLst>
            </c:dLbl>
            <c:dLbl>
              <c:idx val="6"/>
              <c:layout>
                <c:manualLayout>
                  <c:x val="0.36540547635773513"/>
                  <c:y val="0.6483767655312349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463-41B5-8F2E-29E2F79AD9E7}"/>
                </c:ext>
              </c:extLst>
            </c:dLbl>
            <c:spPr>
              <a:noFill/>
              <a:ln>
                <a:noFill/>
              </a:ln>
              <a:effectLst/>
            </c:spPr>
            <c:txPr>
              <a:bodyPr/>
              <a:lstStyle/>
              <a:p>
                <a:pPr>
                  <a:defRPr sz="8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 table, by building'!$A$4:$A$10</c:f>
              <c:strCache>
                <c:ptCount val="7"/>
                <c:pt idx="0">
                  <c:v>Electricity, Office</c:v>
                </c:pt>
                <c:pt idx="1">
                  <c:v>Electricity, server room</c:v>
                </c:pt>
                <c:pt idx="2">
                  <c:v>Electricity, XX building</c:v>
                </c:pt>
                <c:pt idx="3">
                  <c:v>Electricity, kitchen</c:v>
                </c:pt>
                <c:pt idx="4">
                  <c:v>Electricity, library</c:v>
                </c:pt>
                <c:pt idx="5">
                  <c:v>Electricity, outside</c:v>
                </c:pt>
                <c:pt idx="6">
                  <c:v>Natural gas</c:v>
                </c:pt>
              </c:strCache>
            </c:strRef>
          </c:cat>
          <c:val>
            <c:numRef>
              <c:f>'Summary table, by building'!$F$4:$F$10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6463-41B5-8F2E-29E2F79AD9E7}"/>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w="19050" cap="sq">
      <a:solidFill>
        <a:schemeClr val="bg1">
          <a:lumMod val="75000"/>
        </a:schemeClr>
      </a:solidFill>
      <a:miter lim="800000"/>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152401</xdr:colOff>
      <xdr:row>14</xdr:row>
      <xdr:rowOff>9525</xdr:rowOff>
    </xdr:from>
    <xdr:to>
      <xdr:col>3</xdr:col>
      <xdr:colOff>1104900</xdr:colOff>
      <xdr:row>34</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19051</xdr:colOff>
      <xdr:row>14</xdr:row>
      <xdr:rowOff>19049</xdr:rowOff>
    </xdr:from>
    <xdr:to>
      <xdr:col>7</xdr:col>
      <xdr:colOff>114301</xdr:colOff>
      <xdr:row>34</xdr:row>
      <xdr:rowOff>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133351</xdr:colOff>
      <xdr:row>11</xdr:row>
      <xdr:rowOff>180975</xdr:rowOff>
    </xdr:from>
    <xdr:to>
      <xdr:col>4</xdr:col>
      <xdr:colOff>0</xdr:colOff>
      <xdr:row>30</xdr:row>
      <xdr:rowOff>88900</xdr:rowOff>
    </xdr:to>
    <xdr:graphicFrame macro="">
      <xdr:nvGraphicFramePr>
        <xdr:cNvPr id="2" name="Chart 1" descr="hhhh" title="Electricity Consumption, kWh">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527051</xdr:colOff>
      <xdr:row>12</xdr:row>
      <xdr:rowOff>6349</xdr:rowOff>
    </xdr:from>
    <xdr:to>
      <xdr:col>7</xdr:col>
      <xdr:colOff>114300</xdr:colOff>
      <xdr:row>30</xdr:row>
      <xdr:rowOff>101600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zoomScale="99" zoomScaleNormal="99" workbookViewId="0">
      <selection activeCell="M5" sqref="M5"/>
    </sheetView>
  </sheetViews>
  <sheetFormatPr defaultRowHeight="14.5" x14ac:dyDescent="0.35"/>
  <cols>
    <col min="1" max="1" width="8.7265625" customWidth="1"/>
    <col min="10" max="10" width="21.1796875" customWidth="1"/>
  </cols>
  <sheetData>
    <row r="1" spans="1:10" s="81" customFormat="1" ht="21" x14ac:dyDescent="0.5">
      <c r="A1" s="169" t="s">
        <v>0</v>
      </c>
      <c r="B1" s="169"/>
      <c r="C1" s="169"/>
      <c r="D1" s="169"/>
      <c r="E1" s="169"/>
      <c r="F1" s="169"/>
      <c r="G1" s="169"/>
      <c r="H1" s="169"/>
      <c r="I1" s="169"/>
      <c r="J1" s="169"/>
    </row>
    <row r="3" spans="1:10" ht="18.5" x14ac:dyDescent="0.45">
      <c r="A3" s="80" t="s">
        <v>1</v>
      </c>
    </row>
    <row r="4" spans="1:10" ht="82.5" customHeight="1" x14ac:dyDescent="0.35">
      <c r="A4" s="168" t="s">
        <v>336</v>
      </c>
      <c r="B4" s="168"/>
      <c r="C4" s="168"/>
      <c r="D4" s="168"/>
      <c r="E4" s="168"/>
      <c r="F4" s="168"/>
      <c r="G4" s="168"/>
      <c r="H4" s="168"/>
      <c r="I4" s="168"/>
      <c r="J4" s="168"/>
    </row>
    <row r="5" spans="1:10" ht="96.75" customHeight="1" x14ac:dyDescent="0.35">
      <c r="A5" s="168" t="s">
        <v>2</v>
      </c>
      <c r="B5" s="168"/>
      <c r="C5" s="168"/>
      <c r="D5" s="168"/>
      <c r="E5" s="168"/>
      <c r="F5" s="168"/>
      <c r="G5" s="168"/>
      <c r="H5" s="168"/>
      <c r="I5" s="168"/>
      <c r="J5" s="168"/>
    </row>
    <row r="7" spans="1:10" x14ac:dyDescent="0.35">
      <c r="A7" t="s">
        <v>3</v>
      </c>
    </row>
    <row r="8" spans="1:10" x14ac:dyDescent="0.35">
      <c r="A8" s="74" t="s">
        <v>4</v>
      </c>
    </row>
    <row r="9" spans="1:10" x14ac:dyDescent="0.35">
      <c r="A9" s="74" t="s">
        <v>5</v>
      </c>
    </row>
    <row r="10" spans="1:10" x14ac:dyDescent="0.35">
      <c r="A10" s="74" t="s">
        <v>6</v>
      </c>
    </row>
    <row r="12" spans="1:10" ht="47.25" customHeight="1" x14ac:dyDescent="0.35">
      <c r="A12" s="168" t="s">
        <v>7</v>
      </c>
      <c r="B12" s="168"/>
      <c r="C12" s="168"/>
      <c r="D12" s="168"/>
      <c r="E12" s="168"/>
      <c r="F12" s="168"/>
      <c r="G12" s="168"/>
      <c r="H12" s="168"/>
      <c r="I12" s="168"/>
      <c r="J12" s="168"/>
    </row>
    <row r="14" spans="1:10" ht="40.5" customHeight="1" x14ac:dyDescent="0.35">
      <c r="A14" s="168"/>
      <c r="B14" s="168"/>
      <c r="C14" s="168"/>
      <c r="D14" s="168"/>
      <c r="E14" s="168"/>
      <c r="F14" s="168"/>
      <c r="G14" s="168"/>
      <c r="H14" s="168"/>
      <c r="I14" s="168"/>
      <c r="J14" s="168"/>
    </row>
  </sheetData>
  <mergeCells count="5">
    <mergeCell ref="A4:J4"/>
    <mergeCell ref="A12:J12"/>
    <mergeCell ref="A14:J14"/>
    <mergeCell ref="A5:J5"/>
    <mergeCell ref="A1:J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9"/>
  <sheetViews>
    <sheetView zoomScaleNormal="100" zoomScalePageLayoutView="200" workbookViewId="0">
      <selection activeCell="H18" sqref="H18"/>
    </sheetView>
  </sheetViews>
  <sheetFormatPr defaultColWidth="10.81640625" defaultRowHeight="14.5" x14ac:dyDescent="0.35"/>
  <cols>
    <col min="1" max="1" width="27.453125" bestFit="1" customWidth="1"/>
    <col min="2" max="2" width="8.81640625" customWidth="1"/>
    <col min="3" max="3" width="9.1796875" style="5" bestFit="1" customWidth="1"/>
    <col min="4" max="4" width="8.453125" bestFit="1" customWidth="1"/>
    <col min="5" max="5" width="17.1796875" style="14" customWidth="1"/>
    <col min="6" max="6" width="11.36328125" customWidth="1"/>
    <col min="7" max="7" width="11.54296875" customWidth="1"/>
    <col min="8" max="8" width="58.6328125" style="14" customWidth="1"/>
  </cols>
  <sheetData>
    <row r="1" spans="1:9" ht="30" customHeight="1" x14ac:dyDescent="0.6">
      <c r="A1" s="181" t="s">
        <v>226</v>
      </c>
      <c r="B1" s="181"/>
      <c r="C1" s="181"/>
      <c r="D1" s="181"/>
      <c r="E1" s="181"/>
      <c r="F1" s="181"/>
      <c r="G1" s="181"/>
      <c r="H1" s="181"/>
    </row>
    <row r="2" spans="1:9" ht="18.5" x14ac:dyDescent="0.35">
      <c r="A2" s="86" t="s">
        <v>9</v>
      </c>
      <c r="B2" s="177"/>
      <c r="C2" s="177"/>
      <c r="D2" s="177"/>
      <c r="E2" s="135"/>
      <c r="F2" s="135"/>
      <c r="G2" s="145"/>
      <c r="H2" s="135"/>
      <c r="I2" s="135"/>
    </row>
    <row r="3" spans="1:9" ht="18.5" x14ac:dyDescent="0.35">
      <c r="A3" s="86" t="s">
        <v>10</v>
      </c>
      <c r="B3" s="177"/>
      <c r="C3" s="177"/>
      <c r="D3" s="177"/>
      <c r="E3" s="135"/>
      <c r="F3" s="135"/>
      <c r="G3" s="145"/>
      <c r="H3" s="135"/>
      <c r="I3" s="135"/>
    </row>
    <row r="4" spans="1:9" ht="10.5" customHeight="1" x14ac:dyDescent="0.35">
      <c r="A4" s="139"/>
      <c r="B4" s="139"/>
      <c r="C4" s="139"/>
      <c r="D4" s="139"/>
      <c r="E4" s="139"/>
      <c r="F4" s="139"/>
      <c r="G4" s="148"/>
      <c r="H4" s="139"/>
      <c r="I4" s="139"/>
    </row>
    <row r="5" spans="1:9" s="35" customFormat="1" ht="56.5" customHeight="1" x14ac:dyDescent="0.35">
      <c r="A5" s="124" t="s">
        <v>227</v>
      </c>
      <c r="B5" s="120" t="s">
        <v>75</v>
      </c>
      <c r="C5" s="120" t="s">
        <v>134</v>
      </c>
      <c r="D5" s="120" t="s">
        <v>135</v>
      </c>
      <c r="E5" s="118" t="s">
        <v>162</v>
      </c>
      <c r="F5" s="120" t="s">
        <v>137</v>
      </c>
      <c r="G5" s="120" t="s">
        <v>163</v>
      </c>
      <c r="H5" s="118" t="s">
        <v>138</v>
      </c>
      <c r="I5" s="140"/>
    </row>
    <row r="6" spans="1:9" x14ac:dyDescent="0.35">
      <c r="A6" s="1" t="s">
        <v>228</v>
      </c>
      <c r="B6" s="1"/>
      <c r="C6" s="38">
        <v>200</v>
      </c>
      <c r="D6" s="1"/>
      <c r="E6" s="164">
        <f>(C6*D6)/1000</f>
        <v>0</v>
      </c>
      <c r="F6" s="1"/>
      <c r="G6" s="1"/>
      <c r="H6" s="164">
        <f>((E6*F6)*B6)*G6</f>
        <v>0</v>
      </c>
    </row>
    <row r="7" spans="1:9" x14ac:dyDescent="0.35">
      <c r="A7" t="s">
        <v>229</v>
      </c>
      <c r="B7" s="1"/>
      <c r="C7" s="38">
        <v>60</v>
      </c>
      <c r="D7" s="1"/>
      <c r="E7" s="164">
        <f t="shared" ref="E7:E17" si="0">(C7*D7)/1000</f>
        <v>0</v>
      </c>
      <c r="F7" s="1"/>
      <c r="G7" s="1"/>
      <c r="H7" s="164">
        <f t="shared" ref="H7:H17" si="1">((E7*F7)*B7)*G7</f>
        <v>0</v>
      </c>
    </row>
    <row r="8" spans="1:9" s="18" customFormat="1" x14ac:dyDescent="0.35">
      <c r="A8" s="11" t="s">
        <v>104</v>
      </c>
      <c r="B8" s="59"/>
      <c r="C8" s="60">
        <v>36</v>
      </c>
      <c r="D8" s="59"/>
      <c r="E8" s="164">
        <f t="shared" si="0"/>
        <v>0</v>
      </c>
      <c r="F8" s="59"/>
      <c r="G8" s="59"/>
      <c r="H8" s="164">
        <f t="shared" si="1"/>
        <v>0</v>
      </c>
    </row>
    <row r="9" spans="1:9" s="18" customFormat="1" x14ac:dyDescent="0.35">
      <c r="A9" s="11" t="s">
        <v>104</v>
      </c>
      <c r="B9" s="58"/>
      <c r="C9" s="61">
        <v>18</v>
      </c>
      <c r="D9" s="58"/>
      <c r="E9" s="164">
        <f t="shared" si="0"/>
        <v>0</v>
      </c>
      <c r="F9" s="58"/>
      <c r="G9" s="58"/>
      <c r="H9" s="164">
        <f t="shared" si="1"/>
        <v>0</v>
      </c>
    </row>
    <row r="10" spans="1:9" s="18" customFormat="1" x14ac:dyDescent="0.35">
      <c r="A10" s="24" t="s">
        <v>105</v>
      </c>
      <c r="B10" s="9"/>
      <c r="C10" s="62">
        <v>28</v>
      </c>
      <c r="D10" s="9"/>
      <c r="E10" s="164">
        <f t="shared" si="0"/>
        <v>0</v>
      </c>
      <c r="F10" s="9"/>
      <c r="G10" s="9"/>
      <c r="H10" s="164">
        <f t="shared" si="1"/>
        <v>0</v>
      </c>
    </row>
    <row r="11" spans="1:9" x14ac:dyDescent="0.35">
      <c r="A11" s="11" t="s">
        <v>106</v>
      </c>
      <c r="B11" s="11"/>
      <c r="C11" s="63">
        <v>14</v>
      </c>
      <c r="D11" s="9"/>
      <c r="E11" s="164">
        <f t="shared" si="0"/>
        <v>0</v>
      </c>
      <c r="F11" s="9"/>
      <c r="G11" s="9"/>
      <c r="H11" s="164">
        <f t="shared" si="1"/>
        <v>0</v>
      </c>
    </row>
    <row r="12" spans="1:9" x14ac:dyDescent="0.35">
      <c r="A12" s="13" t="s">
        <v>230</v>
      </c>
      <c r="B12" s="11"/>
      <c r="C12" s="63">
        <v>25</v>
      </c>
      <c r="D12" s="9"/>
      <c r="E12" s="164">
        <f t="shared" si="0"/>
        <v>0</v>
      </c>
      <c r="F12" s="9"/>
      <c r="G12" s="9"/>
      <c r="H12" s="164">
        <f t="shared" si="1"/>
        <v>0</v>
      </c>
    </row>
    <row r="13" spans="1:9" x14ac:dyDescent="0.35">
      <c r="A13" s="1" t="s">
        <v>231</v>
      </c>
      <c r="B13" s="1"/>
      <c r="C13" s="38">
        <v>12</v>
      </c>
      <c r="D13" s="1"/>
      <c r="E13" s="164">
        <f t="shared" si="0"/>
        <v>0</v>
      </c>
      <c r="F13" s="1"/>
      <c r="G13" s="1"/>
      <c r="H13" s="164">
        <f t="shared" si="1"/>
        <v>0</v>
      </c>
    </row>
    <row r="14" spans="1:9" x14ac:dyDescent="0.35">
      <c r="A14" s="1" t="s">
        <v>149</v>
      </c>
      <c r="B14" s="1"/>
      <c r="C14" s="38">
        <v>1</v>
      </c>
      <c r="D14" s="1"/>
      <c r="E14" s="164">
        <f t="shared" si="0"/>
        <v>0</v>
      </c>
      <c r="F14" s="1"/>
      <c r="G14" s="1"/>
      <c r="H14" s="164">
        <f t="shared" si="1"/>
        <v>0</v>
      </c>
    </row>
    <row r="15" spans="1:9" x14ac:dyDescent="0.35">
      <c r="A15" s="11" t="s">
        <v>314</v>
      </c>
      <c r="B15" s="11"/>
      <c r="C15" s="63">
        <v>5</v>
      </c>
      <c r="D15" s="1"/>
      <c r="E15" s="164">
        <f t="shared" si="0"/>
        <v>0</v>
      </c>
      <c r="F15" s="1"/>
      <c r="G15" s="1"/>
      <c r="H15" s="164">
        <f t="shared" si="1"/>
        <v>0</v>
      </c>
    </row>
    <row r="16" spans="1:9" s="23" customFormat="1" x14ac:dyDescent="0.35">
      <c r="A16" s="11" t="s">
        <v>232</v>
      </c>
      <c r="B16" s="11"/>
      <c r="C16" s="39">
        <v>1100</v>
      </c>
      <c r="D16" s="13"/>
      <c r="E16" s="164">
        <f t="shared" si="0"/>
        <v>0</v>
      </c>
      <c r="F16" s="11"/>
      <c r="G16" s="11"/>
      <c r="H16" s="164">
        <f t="shared" si="1"/>
        <v>0</v>
      </c>
    </row>
    <row r="17" spans="1:11" s="3" customFormat="1" x14ac:dyDescent="0.35">
      <c r="A17" s="2" t="s">
        <v>233</v>
      </c>
      <c r="B17" s="2"/>
      <c r="C17" s="38">
        <v>6.5</v>
      </c>
      <c r="D17" s="2"/>
      <c r="E17" s="164">
        <f t="shared" si="0"/>
        <v>0</v>
      </c>
      <c r="F17" s="2"/>
      <c r="G17" s="2"/>
      <c r="H17" s="164">
        <f t="shared" si="1"/>
        <v>0</v>
      </c>
    </row>
    <row r="18" spans="1:11" ht="15" thickBot="1" x14ac:dyDescent="0.4">
      <c r="H18" s="143">
        <f>SUM(H6:H17)</f>
        <v>0</v>
      </c>
    </row>
    <row r="19" spans="1:11" ht="15" thickTop="1" x14ac:dyDescent="0.35"/>
    <row r="20" spans="1:11" x14ac:dyDescent="0.35">
      <c r="A20" s="180" t="s">
        <v>331</v>
      </c>
      <c r="B20" s="180"/>
      <c r="C20" s="180"/>
      <c r="D20" s="180"/>
      <c r="E20" s="180"/>
      <c r="F20" s="180"/>
      <c r="G20" s="180"/>
      <c r="H20" s="180"/>
      <c r="I20" s="180"/>
    </row>
    <row r="21" spans="1:11" x14ac:dyDescent="0.35">
      <c r="A21" s="180"/>
      <c r="B21" s="180"/>
      <c r="C21" s="180"/>
      <c r="D21" s="180"/>
      <c r="E21" s="180"/>
      <c r="F21" s="180"/>
      <c r="G21" s="180"/>
      <c r="H21" s="180"/>
      <c r="I21" s="180"/>
    </row>
    <row r="22" spans="1:11" x14ac:dyDescent="0.35">
      <c r="A22" s="180"/>
      <c r="B22" s="180"/>
      <c r="C22" s="180"/>
      <c r="D22" s="180"/>
      <c r="E22" s="180"/>
      <c r="F22" s="180"/>
      <c r="G22" s="180"/>
      <c r="H22" s="180"/>
      <c r="I22" s="180"/>
    </row>
    <row r="23" spans="1:11" x14ac:dyDescent="0.35">
      <c r="A23" s="180"/>
      <c r="B23" s="180"/>
      <c r="C23" s="180"/>
      <c r="D23" s="180"/>
      <c r="E23" s="180"/>
      <c r="F23" s="180"/>
      <c r="G23" s="180"/>
      <c r="H23" s="180"/>
      <c r="I23" s="180"/>
    </row>
    <row r="24" spans="1:11" x14ac:dyDescent="0.35">
      <c r="A24" s="180"/>
      <c r="B24" s="180"/>
      <c r="C24" s="180"/>
      <c r="D24" s="180"/>
      <c r="E24" s="180"/>
      <c r="F24" s="180"/>
      <c r="G24" s="180"/>
      <c r="H24" s="180"/>
      <c r="I24" s="180"/>
    </row>
    <row r="25" spans="1:11" x14ac:dyDescent="0.35">
      <c r="A25" s="180"/>
      <c r="B25" s="180"/>
      <c r="C25" s="180"/>
      <c r="D25" s="180"/>
      <c r="E25" s="180"/>
      <c r="F25" s="180"/>
      <c r="G25" s="180"/>
      <c r="H25" s="180"/>
      <c r="I25" s="180"/>
    </row>
    <row r="26" spans="1:11" x14ac:dyDescent="0.35">
      <c r="A26" s="180"/>
      <c r="B26" s="180"/>
      <c r="C26" s="180"/>
      <c r="D26" s="180"/>
      <c r="E26" s="180"/>
      <c r="F26" s="180"/>
      <c r="G26" s="180"/>
      <c r="H26" s="180"/>
      <c r="I26" s="180"/>
      <c r="K26" s="74"/>
    </row>
    <row r="27" spans="1:11" ht="22" customHeight="1" x14ac:dyDescent="0.35">
      <c r="A27" s="180"/>
      <c r="B27" s="180"/>
      <c r="C27" s="180"/>
      <c r="D27" s="180"/>
      <c r="E27" s="180"/>
      <c r="F27" s="180"/>
      <c r="G27" s="180"/>
      <c r="H27" s="180"/>
      <c r="I27" s="180"/>
    </row>
    <row r="28" spans="1:11" x14ac:dyDescent="0.35">
      <c r="A28" s="180"/>
      <c r="B28" s="180"/>
      <c r="C28" s="180"/>
      <c r="D28" s="180"/>
      <c r="E28" s="180"/>
      <c r="F28" s="180"/>
      <c r="G28" s="180"/>
      <c r="H28" s="180"/>
      <c r="I28" s="180"/>
    </row>
    <row r="29" spans="1:11" ht="64.5" customHeight="1" x14ac:dyDescent="0.35">
      <c r="A29" s="180"/>
      <c r="B29" s="180"/>
      <c r="C29" s="180"/>
      <c r="D29" s="180"/>
      <c r="E29" s="180"/>
      <c r="F29" s="180"/>
      <c r="G29" s="180"/>
      <c r="H29" s="180"/>
      <c r="I29" s="180"/>
    </row>
  </sheetData>
  <mergeCells count="4">
    <mergeCell ref="A1:H1"/>
    <mergeCell ref="A20:I29"/>
    <mergeCell ref="B2:D2"/>
    <mergeCell ref="B3:D3"/>
  </mergeCells>
  <phoneticPr fontId="7" type="noConversion"/>
  <pageMargins left="0.75000000000000011" right="0.75000000000000011" top="1" bottom="1" header="0.5" footer="0.5"/>
  <pageSetup paperSize="9" orientation="landscape" horizontalDpi="4294967292" verticalDpi="4294967292"/>
  <legacy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5"/>
  <sheetViews>
    <sheetView zoomScale="110" zoomScaleNormal="110" zoomScalePageLayoutView="200" workbookViewId="0">
      <selection activeCell="H6" sqref="H6:H18"/>
    </sheetView>
  </sheetViews>
  <sheetFormatPr defaultColWidth="8.81640625" defaultRowHeight="14.5" x14ac:dyDescent="0.35"/>
  <cols>
    <col min="1" max="1" width="25.453125" bestFit="1" customWidth="1"/>
    <col min="2" max="2" width="7.453125" bestFit="1" customWidth="1"/>
    <col min="3" max="3" width="10.81640625" customWidth="1"/>
    <col min="4" max="4" width="11.54296875" bestFit="1" customWidth="1"/>
    <col min="5" max="5" width="10.453125" bestFit="1" customWidth="1"/>
    <col min="6" max="6" width="13" customWidth="1"/>
    <col min="7" max="7" width="18" bestFit="1" customWidth="1"/>
    <col min="8" max="8" width="13.1796875" customWidth="1"/>
  </cols>
  <sheetData>
    <row r="1" spans="1:11" ht="26" x14ac:dyDescent="0.35">
      <c r="A1" s="182" t="s">
        <v>234</v>
      </c>
      <c r="B1" s="182"/>
      <c r="C1" s="182"/>
      <c r="D1" s="182"/>
      <c r="E1" s="182"/>
      <c r="F1" s="182"/>
      <c r="G1" s="182"/>
      <c r="H1" s="182"/>
    </row>
    <row r="2" spans="1:11" ht="18.5" x14ac:dyDescent="0.35">
      <c r="A2" s="86" t="s">
        <v>9</v>
      </c>
      <c r="B2" s="177"/>
      <c r="C2" s="177"/>
      <c r="D2" s="177"/>
      <c r="E2" s="135"/>
      <c r="F2" s="135"/>
      <c r="G2" s="135"/>
      <c r="H2" s="135"/>
    </row>
    <row r="3" spans="1:11" ht="18.5" x14ac:dyDescent="0.35">
      <c r="A3" s="86" t="s">
        <v>10</v>
      </c>
      <c r="B3" s="177"/>
      <c r="C3" s="177"/>
      <c r="D3" s="177"/>
      <c r="E3" s="135"/>
      <c r="F3" s="135"/>
      <c r="G3" s="135"/>
      <c r="H3" s="135"/>
    </row>
    <row r="4" spans="1:11" ht="26" x14ac:dyDescent="0.35">
      <c r="A4" s="139"/>
      <c r="B4" s="139"/>
      <c r="C4" s="139"/>
      <c r="D4" s="139"/>
      <c r="E4" s="139"/>
      <c r="F4" s="139"/>
      <c r="G4" s="139"/>
      <c r="H4" s="139"/>
    </row>
    <row r="5" spans="1:11" s="5" customFormat="1" ht="63" customHeight="1" x14ac:dyDescent="0.35">
      <c r="A5" s="113" t="s">
        <v>235</v>
      </c>
      <c r="B5" s="113" t="s">
        <v>236</v>
      </c>
      <c r="C5" s="112" t="s">
        <v>237</v>
      </c>
      <c r="D5" s="113" t="s">
        <v>238</v>
      </c>
      <c r="E5" s="113" t="s">
        <v>239</v>
      </c>
      <c r="F5" s="113" t="s">
        <v>240</v>
      </c>
      <c r="G5" s="113" t="s">
        <v>241</v>
      </c>
      <c r="H5" s="114" t="s">
        <v>242</v>
      </c>
    </row>
    <row r="6" spans="1:11" s="3" customFormat="1" x14ac:dyDescent="0.35">
      <c r="A6" s="151" t="s">
        <v>243</v>
      </c>
      <c r="B6" s="152"/>
      <c r="C6" s="149">
        <v>37</v>
      </c>
      <c r="D6" s="152"/>
      <c r="E6" s="152">
        <f t="shared" ref="E6:E15" si="0">(C6*D6)*B6</f>
        <v>0</v>
      </c>
      <c r="F6" s="152"/>
      <c r="G6" s="156" t="s">
        <v>244</v>
      </c>
      <c r="H6" s="166">
        <f>(E6*F6)</f>
        <v>0</v>
      </c>
    </row>
    <row r="7" spans="1:11" s="3" customFormat="1" x14ac:dyDescent="0.35">
      <c r="A7" s="151" t="s">
        <v>245</v>
      </c>
      <c r="B7" s="152"/>
      <c r="C7" s="149">
        <v>13</v>
      </c>
      <c r="D7" s="152"/>
      <c r="E7" s="152">
        <f t="shared" si="0"/>
        <v>0</v>
      </c>
      <c r="F7" s="152"/>
      <c r="G7" s="156" t="s">
        <v>244</v>
      </c>
      <c r="H7" s="166">
        <f>(E7*F7)</f>
        <v>0</v>
      </c>
    </row>
    <row r="8" spans="1:11" s="3" customFormat="1" x14ac:dyDescent="0.35">
      <c r="A8" s="151" t="s">
        <v>246</v>
      </c>
      <c r="B8" s="152"/>
      <c r="C8" s="149">
        <v>199</v>
      </c>
      <c r="D8" s="152"/>
      <c r="E8" s="152">
        <f t="shared" si="0"/>
        <v>0</v>
      </c>
      <c r="F8" s="152"/>
      <c r="G8" s="156" t="s">
        <v>247</v>
      </c>
      <c r="H8" s="166">
        <f>E8*F8</f>
        <v>0</v>
      </c>
    </row>
    <row r="9" spans="1:11" s="3" customFormat="1" x14ac:dyDescent="0.35">
      <c r="A9" s="151" t="s">
        <v>248</v>
      </c>
      <c r="B9" s="152"/>
      <c r="C9" s="149">
        <v>23</v>
      </c>
      <c r="D9" s="152"/>
      <c r="E9" s="152">
        <f t="shared" si="0"/>
        <v>0</v>
      </c>
      <c r="F9" s="152"/>
      <c r="G9" s="156" t="s">
        <v>249</v>
      </c>
      <c r="H9" s="166">
        <f>(E9*F9)*16</f>
        <v>0</v>
      </c>
      <c r="J9" s="3" t="s">
        <v>90</v>
      </c>
    </row>
    <row r="10" spans="1:11" s="3" customFormat="1" x14ac:dyDescent="0.35">
      <c r="A10" s="151" t="s">
        <v>248</v>
      </c>
      <c r="B10" s="152"/>
      <c r="C10" s="149">
        <v>9</v>
      </c>
      <c r="D10" s="152"/>
      <c r="E10" s="152">
        <f t="shared" si="0"/>
        <v>0</v>
      </c>
      <c r="F10" s="152"/>
      <c r="G10" s="156" t="s">
        <v>249</v>
      </c>
      <c r="H10" s="166">
        <f>(E10*F10)*16</f>
        <v>0</v>
      </c>
    </row>
    <row r="11" spans="1:11" s="3" customFormat="1" x14ac:dyDescent="0.35">
      <c r="A11" s="153" t="s">
        <v>250</v>
      </c>
      <c r="B11" s="153"/>
      <c r="C11" s="37">
        <v>58</v>
      </c>
      <c r="D11" s="153"/>
      <c r="E11" s="152">
        <f t="shared" si="0"/>
        <v>0</v>
      </c>
      <c r="F11" s="153"/>
      <c r="G11" s="153" t="s">
        <v>251</v>
      </c>
      <c r="H11" s="164">
        <f>(E11*F11)*40</f>
        <v>0</v>
      </c>
    </row>
    <row r="12" spans="1:11" s="3" customFormat="1" x14ac:dyDescent="0.35">
      <c r="A12" s="153" t="s">
        <v>252</v>
      </c>
      <c r="B12" s="153"/>
      <c r="C12" s="37">
        <v>37</v>
      </c>
      <c r="D12" s="153"/>
      <c r="E12" s="152">
        <f t="shared" si="0"/>
        <v>0</v>
      </c>
      <c r="F12" s="153"/>
      <c r="G12" s="157" t="s">
        <v>244</v>
      </c>
      <c r="H12" s="166">
        <f>(E12*F12)</f>
        <v>0</v>
      </c>
    </row>
    <row r="13" spans="1:11" s="3" customFormat="1" x14ac:dyDescent="0.35">
      <c r="A13" s="153" t="s">
        <v>252</v>
      </c>
      <c r="B13" s="153"/>
      <c r="C13" s="150">
        <v>9</v>
      </c>
      <c r="D13" s="154"/>
      <c r="E13" s="152">
        <f t="shared" si="0"/>
        <v>0</v>
      </c>
      <c r="F13" s="154"/>
      <c r="G13" s="158" t="s">
        <v>244</v>
      </c>
      <c r="H13" s="166">
        <f>(E13*F13)</f>
        <v>0</v>
      </c>
    </row>
    <row r="14" spans="1:11" s="3" customFormat="1" x14ac:dyDescent="0.35">
      <c r="A14" s="153" t="s">
        <v>253</v>
      </c>
      <c r="B14" s="153"/>
      <c r="C14" s="149">
        <v>37</v>
      </c>
      <c r="D14" s="152"/>
      <c r="E14" s="152">
        <f t="shared" si="0"/>
        <v>0</v>
      </c>
      <c r="F14" s="152"/>
      <c r="G14" s="156" t="s">
        <v>244</v>
      </c>
      <c r="H14" s="166">
        <f t="shared" ref="H14:H15" si="1">(E14*F14)</f>
        <v>0</v>
      </c>
      <c r="K14" s="133"/>
    </row>
    <row r="15" spans="1:11" s="3" customFormat="1" x14ac:dyDescent="0.35">
      <c r="A15" s="153" t="s">
        <v>253</v>
      </c>
      <c r="B15" s="154"/>
      <c r="C15" s="149">
        <v>9</v>
      </c>
      <c r="D15" s="152"/>
      <c r="E15" s="152">
        <f t="shared" si="0"/>
        <v>0</v>
      </c>
      <c r="F15" s="152"/>
      <c r="G15" s="156" t="s">
        <v>244</v>
      </c>
      <c r="H15" s="166">
        <f t="shared" si="1"/>
        <v>0</v>
      </c>
    </row>
    <row r="16" spans="1:11" s="3" customFormat="1" x14ac:dyDescent="0.35">
      <c r="A16" s="155" t="s">
        <v>254</v>
      </c>
      <c r="B16" s="154"/>
      <c r="C16" s="149">
        <v>23</v>
      </c>
      <c r="D16" s="152"/>
      <c r="E16" s="152">
        <f>(C16*D16)*B16</f>
        <v>0</v>
      </c>
      <c r="F16" s="152"/>
      <c r="G16" s="156" t="s">
        <v>244</v>
      </c>
      <c r="H16" s="166">
        <f>(E16*F16)</f>
        <v>0</v>
      </c>
    </row>
    <row r="17" spans="1:8" s="3" customFormat="1" x14ac:dyDescent="0.35">
      <c r="A17" s="155" t="s">
        <v>254</v>
      </c>
      <c r="B17" s="154"/>
      <c r="C17" s="149">
        <v>9</v>
      </c>
      <c r="D17" s="152"/>
      <c r="E17" s="152">
        <f>(C17*D17)*B17</f>
        <v>0</v>
      </c>
      <c r="F17" s="152"/>
      <c r="G17" s="156" t="s">
        <v>244</v>
      </c>
      <c r="H17" s="166">
        <f>(E17*F17)</f>
        <v>0</v>
      </c>
    </row>
    <row r="18" spans="1:8" s="3" customFormat="1" x14ac:dyDescent="0.35">
      <c r="A18" s="155" t="s">
        <v>255</v>
      </c>
      <c r="B18" s="154"/>
      <c r="C18" s="149">
        <v>23</v>
      </c>
      <c r="D18" s="152"/>
      <c r="E18" s="152">
        <f>(C18*D18)*B18</f>
        <v>0</v>
      </c>
      <c r="F18" s="152"/>
      <c r="G18" s="156" t="s">
        <v>256</v>
      </c>
      <c r="H18" s="166">
        <f>(E18*F18)</f>
        <v>0</v>
      </c>
    </row>
    <row r="19" spans="1:8" ht="15" thickBot="1" x14ac:dyDescent="0.4">
      <c r="G19" s="15" t="s">
        <v>257</v>
      </c>
      <c r="H19" s="143">
        <f>SUM(H6:H18)</f>
        <v>0</v>
      </c>
    </row>
    <row r="20" spans="1:8" ht="15" thickTop="1" x14ac:dyDescent="0.35"/>
    <row r="21" spans="1:8" x14ac:dyDescent="0.35">
      <c r="A21" s="180" t="s">
        <v>258</v>
      </c>
      <c r="B21" s="180"/>
      <c r="C21" s="180"/>
      <c r="D21" s="180"/>
      <c r="E21" s="180"/>
      <c r="F21" s="180"/>
      <c r="G21" s="180"/>
      <c r="H21" s="180"/>
    </row>
    <row r="22" spans="1:8" x14ac:dyDescent="0.35">
      <c r="A22" s="180"/>
      <c r="B22" s="180"/>
      <c r="C22" s="180"/>
      <c r="D22" s="180"/>
      <c r="E22" s="180"/>
      <c r="F22" s="180"/>
      <c r="G22" s="180"/>
      <c r="H22" s="180"/>
    </row>
    <row r="23" spans="1:8" x14ac:dyDescent="0.35">
      <c r="A23" s="180"/>
      <c r="B23" s="180"/>
      <c r="C23" s="180"/>
      <c r="D23" s="180"/>
      <c r="E23" s="180"/>
      <c r="F23" s="180"/>
      <c r="G23" s="180"/>
      <c r="H23" s="180"/>
    </row>
    <row r="24" spans="1:8" x14ac:dyDescent="0.35">
      <c r="A24" s="180"/>
      <c r="B24" s="180"/>
      <c r="C24" s="180"/>
      <c r="D24" s="180"/>
      <c r="E24" s="180"/>
      <c r="F24" s="180"/>
      <c r="G24" s="180"/>
      <c r="H24" s="180"/>
    </row>
    <row r="25" spans="1:8" ht="19.5" customHeight="1" x14ac:dyDescent="0.35">
      <c r="A25" s="180"/>
      <c r="B25" s="180"/>
      <c r="C25" s="180"/>
      <c r="D25" s="180"/>
      <c r="E25" s="180"/>
      <c r="F25" s="180"/>
      <c r="G25" s="180"/>
      <c r="H25" s="180"/>
    </row>
  </sheetData>
  <mergeCells count="4">
    <mergeCell ref="A1:H1"/>
    <mergeCell ref="A21:H25"/>
    <mergeCell ref="B2:D2"/>
    <mergeCell ref="B3:D3"/>
  </mergeCells>
  <phoneticPr fontId="7" type="noConversion"/>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6"/>
  <sheetViews>
    <sheetView topLeftCell="F1" zoomScaleNormal="100" zoomScalePageLayoutView="200" workbookViewId="0">
      <selection activeCell="E12" sqref="E12"/>
    </sheetView>
  </sheetViews>
  <sheetFormatPr defaultColWidth="10.81640625" defaultRowHeight="14.5" x14ac:dyDescent="0.35"/>
  <cols>
    <col min="1" max="1" width="24.81640625" customWidth="1"/>
    <col min="2" max="2" width="15.453125" bestFit="1" customWidth="1"/>
    <col min="3" max="3" width="17.26953125" customWidth="1"/>
    <col min="4" max="4" width="19.453125" bestFit="1" customWidth="1"/>
    <col min="5" max="5" width="56.54296875" customWidth="1"/>
    <col min="6" max="6" width="24.453125" bestFit="1" customWidth="1"/>
  </cols>
  <sheetData>
    <row r="1" spans="1:8" ht="21" x14ac:dyDescent="0.35">
      <c r="A1" s="183" t="s">
        <v>259</v>
      </c>
      <c r="B1" s="183"/>
      <c r="C1" s="183"/>
      <c r="D1" s="183"/>
      <c r="E1" s="183"/>
      <c r="F1" s="183"/>
      <c r="G1" s="184"/>
      <c r="H1" s="184"/>
    </row>
    <row r="2" spans="1:8" ht="32.15" customHeight="1" x14ac:dyDescent="0.35">
      <c r="A2" s="185" t="s">
        <v>260</v>
      </c>
      <c r="B2" s="185"/>
      <c r="C2" s="185"/>
      <c r="D2" s="185"/>
      <c r="E2" s="185"/>
      <c r="F2" s="185"/>
      <c r="G2" s="73"/>
      <c r="H2" s="73"/>
    </row>
    <row r="3" spans="1:8" s="117" customFormat="1" ht="32" x14ac:dyDescent="0.45">
      <c r="A3" s="111" t="s">
        <v>261</v>
      </c>
      <c r="B3" s="113" t="s">
        <v>262</v>
      </c>
      <c r="C3" s="113" t="s">
        <v>263</v>
      </c>
      <c r="D3" s="113" t="s">
        <v>264</v>
      </c>
      <c r="E3" s="113" t="s">
        <v>265</v>
      </c>
      <c r="F3" s="113" t="s">
        <v>266</v>
      </c>
      <c r="G3" s="138"/>
      <c r="H3" s="138"/>
    </row>
    <row r="4" spans="1:8" x14ac:dyDescent="0.35">
      <c r="A4" s="1" t="s">
        <v>267</v>
      </c>
      <c r="B4" s="34"/>
      <c r="C4" s="29" t="s">
        <v>268</v>
      </c>
      <c r="D4" s="37"/>
      <c r="E4" s="29">
        <v>1.0900000000000001</v>
      </c>
      <c r="F4" s="30">
        <f>(B4*E4)</f>
        <v>0</v>
      </c>
    </row>
    <row r="5" spans="1:8" x14ac:dyDescent="0.35">
      <c r="A5" s="1" t="s">
        <v>269</v>
      </c>
      <c r="B5" s="34"/>
      <c r="C5" s="29" t="s">
        <v>268</v>
      </c>
      <c r="D5" s="37"/>
      <c r="E5" s="29">
        <v>1.0900000000000001</v>
      </c>
      <c r="F5" s="30">
        <f t="shared" ref="F5:F12" si="0">(B5*E5)</f>
        <v>0</v>
      </c>
    </row>
    <row r="6" spans="1:8" x14ac:dyDescent="0.35">
      <c r="A6" s="1" t="s">
        <v>315</v>
      </c>
      <c r="B6" s="34"/>
      <c r="C6" s="29" t="s">
        <v>268</v>
      </c>
      <c r="D6" s="37"/>
      <c r="E6" s="29">
        <v>1.0900000000000001</v>
      </c>
      <c r="F6" s="30">
        <f t="shared" si="0"/>
        <v>0</v>
      </c>
    </row>
    <row r="7" spans="1:8" x14ac:dyDescent="0.35">
      <c r="A7" s="1" t="s">
        <v>270</v>
      </c>
      <c r="B7" s="34"/>
      <c r="C7" s="29" t="s">
        <v>268</v>
      </c>
      <c r="D7" s="37"/>
      <c r="E7" s="29">
        <v>1.0900000000000001</v>
      </c>
      <c r="F7" s="30">
        <f t="shared" si="0"/>
        <v>0</v>
      </c>
    </row>
    <row r="8" spans="1:8" x14ac:dyDescent="0.35">
      <c r="A8" s="1" t="s">
        <v>271</v>
      </c>
      <c r="B8" s="34"/>
      <c r="C8" s="29" t="s">
        <v>268</v>
      </c>
      <c r="D8" s="37"/>
      <c r="E8" s="29">
        <v>1.0900000000000001</v>
      </c>
      <c r="F8" s="30">
        <f t="shared" si="0"/>
        <v>0</v>
      </c>
    </row>
    <row r="9" spans="1:8" x14ac:dyDescent="0.35">
      <c r="A9" s="1" t="s">
        <v>272</v>
      </c>
      <c r="B9" s="34"/>
      <c r="C9" s="29" t="s">
        <v>268</v>
      </c>
      <c r="D9" s="37"/>
      <c r="E9" s="29">
        <v>1.0900000000000001</v>
      </c>
      <c r="F9" s="30">
        <f t="shared" si="0"/>
        <v>0</v>
      </c>
    </row>
    <row r="10" spans="1:8" x14ac:dyDescent="0.35">
      <c r="A10" s="1" t="s">
        <v>273</v>
      </c>
      <c r="B10" s="34"/>
      <c r="C10" s="29" t="s">
        <v>268</v>
      </c>
      <c r="D10" s="37"/>
      <c r="E10" s="29">
        <v>1.0900000000000001</v>
      </c>
      <c r="F10" s="30">
        <f t="shared" si="0"/>
        <v>0</v>
      </c>
    </row>
    <row r="11" spans="1:8" x14ac:dyDescent="0.35">
      <c r="A11" s="1" t="s">
        <v>164</v>
      </c>
      <c r="B11" s="34"/>
      <c r="C11" s="29" t="s">
        <v>268</v>
      </c>
      <c r="D11" s="37"/>
      <c r="E11" s="29">
        <v>1.0900000000000001</v>
      </c>
      <c r="F11" s="30">
        <f t="shared" si="0"/>
        <v>0</v>
      </c>
    </row>
    <row r="12" spans="1:8" ht="16.5" x14ac:dyDescent="0.35">
      <c r="A12" s="1" t="s">
        <v>316</v>
      </c>
      <c r="B12" s="34"/>
      <c r="C12" s="31" t="s">
        <v>274</v>
      </c>
      <c r="D12" s="2">
        <f>(B12/1000)</f>
        <v>0</v>
      </c>
      <c r="E12" s="29">
        <v>55.43</v>
      </c>
      <c r="F12" s="30">
        <f t="shared" si="0"/>
        <v>0</v>
      </c>
    </row>
    <row r="13" spans="1:8" ht="17" thickBot="1" x14ac:dyDescent="0.5">
      <c r="B13" s="14"/>
      <c r="E13" s="32" t="s">
        <v>275</v>
      </c>
      <c r="F13" s="142">
        <f>SUM(F4:F12)</f>
        <v>0</v>
      </c>
    </row>
    <row r="14" spans="1:8" ht="15" thickTop="1" x14ac:dyDescent="0.35">
      <c r="B14" s="14"/>
      <c r="E14" s="73"/>
    </row>
    <row r="15" spans="1:8" x14ac:dyDescent="0.35">
      <c r="B15" s="14"/>
      <c r="E15" s="73"/>
    </row>
    <row r="16" spans="1:8" x14ac:dyDescent="0.35">
      <c r="B16" s="14"/>
      <c r="E16" s="73"/>
    </row>
    <row r="17" spans="2:5" x14ac:dyDescent="0.35">
      <c r="B17" s="14"/>
      <c r="E17" s="73"/>
    </row>
    <row r="18" spans="2:5" x14ac:dyDescent="0.35">
      <c r="B18" s="14"/>
      <c r="E18" s="73"/>
    </row>
    <row r="19" spans="2:5" x14ac:dyDescent="0.35">
      <c r="B19" s="14"/>
      <c r="E19" s="73"/>
    </row>
    <row r="20" spans="2:5" x14ac:dyDescent="0.35">
      <c r="B20" s="14"/>
      <c r="E20" s="73"/>
    </row>
    <row r="21" spans="2:5" x14ac:dyDescent="0.35">
      <c r="B21" s="14"/>
      <c r="E21" s="73"/>
    </row>
    <row r="22" spans="2:5" x14ac:dyDescent="0.35">
      <c r="B22" s="14"/>
      <c r="E22" s="73"/>
    </row>
    <row r="23" spans="2:5" x14ac:dyDescent="0.35">
      <c r="B23" s="14"/>
      <c r="E23" s="73"/>
    </row>
    <row r="24" spans="2:5" x14ac:dyDescent="0.35">
      <c r="B24" s="14"/>
      <c r="E24" s="73"/>
    </row>
    <row r="25" spans="2:5" x14ac:dyDescent="0.35">
      <c r="B25" s="14"/>
      <c r="E25" s="73"/>
    </row>
    <row r="26" spans="2:5" x14ac:dyDescent="0.35">
      <c r="B26" s="14"/>
      <c r="E26" s="73"/>
    </row>
    <row r="27" spans="2:5" x14ac:dyDescent="0.35">
      <c r="B27" s="14"/>
      <c r="E27" s="73"/>
    </row>
    <row r="28" spans="2:5" x14ac:dyDescent="0.35">
      <c r="B28" s="14"/>
      <c r="E28" s="73"/>
    </row>
    <row r="29" spans="2:5" x14ac:dyDescent="0.35">
      <c r="B29" s="14"/>
      <c r="E29" s="73"/>
    </row>
    <row r="30" spans="2:5" x14ac:dyDescent="0.35">
      <c r="B30" s="14"/>
      <c r="E30" s="73"/>
    </row>
    <row r="31" spans="2:5" x14ac:dyDescent="0.35">
      <c r="B31" s="14"/>
      <c r="E31" s="73"/>
    </row>
    <row r="32" spans="2:5" x14ac:dyDescent="0.35">
      <c r="B32" s="14"/>
      <c r="E32" s="73"/>
    </row>
    <row r="33" spans="2:5" x14ac:dyDescent="0.35">
      <c r="B33" s="14"/>
      <c r="E33" s="73"/>
    </row>
    <row r="34" spans="2:5" x14ac:dyDescent="0.35">
      <c r="B34" s="14"/>
      <c r="E34" s="73"/>
    </row>
    <row r="35" spans="2:5" x14ac:dyDescent="0.35">
      <c r="B35" s="14"/>
      <c r="E35" s="73"/>
    </row>
    <row r="36" spans="2:5" x14ac:dyDescent="0.35">
      <c r="B36" s="14"/>
      <c r="E36" s="73"/>
    </row>
  </sheetData>
  <mergeCells count="2">
    <mergeCell ref="A1:H1"/>
    <mergeCell ref="A2:F2"/>
  </mergeCells>
  <pageMargins left="0.75000000000000011" right="0.75000000000000011" top="1" bottom="1" header="0.5" footer="0.5"/>
  <pageSetup paperSize="9" scale="85"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6"/>
  <sheetViews>
    <sheetView topLeftCell="A10" zoomScaleNormal="100" zoomScalePageLayoutView="200" workbookViewId="0">
      <selection activeCell="E22" sqref="E22"/>
    </sheetView>
  </sheetViews>
  <sheetFormatPr defaultColWidth="8.81640625" defaultRowHeight="14.5" x14ac:dyDescent="0.35"/>
  <cols>
    <col min="1" max="1" width="26.7265625" customWidth="1"/>
    <col min="2" max="2" width="15.453125" style="14" bestFit="1" customWidth="1"/>
    <col min="3" max="3" width="18.81640625" customWidth="1"/>
    <col min="4" max="4" width="18.54296875" customWidth="1"/>
    <col min="5" max="5" width="57.7265625" style="33" customWidth="1"/>
    <col min="6" max="6" width="24" bestFit="1" customWidth="1"/>
  </cols>
  <sheetData>
    <row r="1" spans="1:8" ht="37.5" customHeight="1" x14ac:dyDescent="0.5">
      <c r="A1" s="186" t="s">
        <v>276</v>
      </c>
      <c r="B1" s="186"/>
      <c r="C1" s="186"/>
      <c r="D1" s="186"/>
      <c r="E1" s="186"/>
      <c r="F1" s="186"/>
      <c r="G1" s="187"/>
      <c r="H1" s="187"/>
    </row>
    <row r="2" spans="1:8" s="117" customFormat="1" ht="37.5" customHeight="1" x14ac:dyDescent="0.35">
      <c r="A2" s="185" t="s">
        <v>277</v>
      </c>
      <c r="B2" s="185"/>
      <c r="C2" s="185"/>
      <c r="D2" s="185"/>
      <c r="E2" s="185"/>
      <c r="F2" s="185"/>
      <c r="G2" s="138"/>
      <c r="H2" s="138"/>
    </row>
    <row r="3" spans="1:8" s="117" customFormat="1" ht="16.5" x14ac:dyDescent="0.45">
      <c r="A3" s="111" t="s">
        <v>261</v>
      </c>
      <c r="B3" s="111" t="s">
        <v>262</v>
      </c>
      <c r="C3" s="111" t="s">
        <v>278</v>
      </c>
      <c r="D3" s="111" t="s">
        <v>279</v>
      </c>
      <c r="E3" s="111" t="s">
        <v>265</v>
      </c>
      <c r="F3" s="111" t="s">
        <v>266</v>
      </c>
      <c r="G3" s="138"/>
      <c r="H3" s="138"/>
    </row>
    <row r="4" spans="1:8" x14ac:dyDescent="0.35">
      <c r="A4" s="1" t="s">
        <v>280</v>
      </c>
      <c r="B4" s="28"/>
      <c r="C4" s="29" t="s">
        <v>268</v>
      </c>
      <c r="D4" s="37"/>
      <c r="E4" s="29">
        <v>1.0900000000000001</v>
      </c>
      <c r="F4" s="167">
        <f>(B4*E4)</f>
        <v>0</v>
      </c>
    </row>
    <row r="5" spans="1:8" x14ac:dyDescent="0.35">
      <c r="A5" s="1" t="s">
        <v>317</v>
      </c>
      <c r="B5" s="28"/>
      <c r="C5" s="29" t="s">
        <v>268</v>
      </c>
      <c r="D5" s="37"/>
      <c r="E5" s="29">
        <v>1.0900000000000001</v>
      </c>
      <c r="F5" s="167">
        <f t="shared" ref="F5:F10" si="0">(B5*E5)</f>
        <v>0</v>
      </c>
    </row>
    <row r="6" spans="1:8" x14ac:dyDescent="0.35">
      <c r="A6" s="1" t="s">
        <v>318</v>
      </c>
      <c r="B6" s="28"/>
      <c r="C6" s="29" t="s">
        <v>268</v>
      </c>
      <c r="D6" s="37"/>
      <c r="E6" s="29">
        <v>1.0900000000000001</v>
      </c>
      <c r="F6" s="167">
        <f t="shared" si="0"/>
        <v>0</v>
      </c>
    </row>
    <row r="7" spans="1:8" x14ac:dyDescent="0.35">
      <c r="A7" s="1" t="s">
        <v>319</v>
      </c>
      <c r="B7" s="28"/>
      <c r="C7" s="29" t="s">
        <v>268</v>
      </c>
      <c r="D7" s="37"/>
      <c r="E7" s="29">
        <v>1.0900000000000001</v>
      </c>
      <c r="F7" s="167">
        <f t="shared" si="0"/>
        <v>0</v>
      </c>
    </row>
    <row r="8" spans="1:8" x14ac:dyDescent="0.35">
      <c r="A8" s="1" t="s">
        <v>320</v>
      </c>
      <c r="B8" s="28"/>
      <c r="C8" s="29" t="s">
        <v>268</v>
      </c>
      <c r="D8" s="37"/>
      <c r="E8" s="29">
        <v>1.0900000000000001</v>
      </c>
      <c r="F8" s="167">
        <f t="shared" si="0"/>
        <v>0</v>
      </c>
    </row>
    <row r="9" spans="1:8" x14ac:dyDescent="0.35">
      <c r="A9" s="1" t="s">
        <v>321</v>
      </c>
      <c r="B9" s="28"/>
      <c r="C9" s="29" t="s">
        <v>268</v>
      </c>
      <c r="D9" s="37"/>
      <c r="E9" s="29">
        <v>1.0900000000000001</v>
      </c>
      <c r="F9" s="167">
        <f t="shared" si="0"/>
        <v>0</v>
      </c>
    </row>
    <row r="10" spans="1:8" ht="16.5" x14ac:dyDescent="0.35">
      <c r="A10" s="1" t="s">
        <v>316</v>
      </c>
      <c r="B10" s="28"/>
      <c r="C10" s="31" t="s">
        <v>274</v>
      </c>
      <c r="D10" s="2">
        <f>(B10/1000)</f>
        <v>0</v>
      </c>
      <c r="E10" s="29">
        <v>55.43</v>
      </c>
      <c r="F10" s="167">
        <f t="shared" si="0"/>
        <v>0</v>
      </c>
    </row>
    <row r="11" spans="1:8" ht="17" thickBot="1" x14ac:dyDescent="0.5">
      <c r="E11" s="32" t="s">
        <v>281</v>
      </c>
      <c r="F11" s="142">
        <f>SUM(F4:F10)</f>
        <v>0</v>
      </c>
    </row>
    <row r="12" spans="1:8" ht="15" thickTop="1" x14ac:dyDescent="0.35">
      <c r="E12" s="73"/>
    </row>
    <row r="36" spans="2:3" x14ac:dyDescent="0.35">
      <c r="B36" s="20"/>
      <c r="C36" s="21"/>
    </row>
    <row r="37" spans="2:3" x14ac:dyDescent="0.35">
      <c r="B37" s="20"/>
      <c r="C37" s="21"/>
    </row>
    <row r="38" spans="2:3" x14ac:dyDescent="0.35">
      <c r="B38" s="20"/>
      <c r="C38" s="21"/>
    </row>
    <row r="39" spans="2:3" x14ac:dyDescent="0.35">
      <c r="B39" s="20"/>
      <c r="C39" s="21"/>
    </row>
    <row r="40" spans="2:3" x14ac:dyDescent="0.35">
      <c r="B40" s="20"/>
      <c r="C40" s="21"/>
    </row>
    <row r="41" spans="2:3" x14ac:dyDescent="0.35">
      <c r="B41" s="20"/>
      <c r="C41" s="21"/>
    </row>
    <row r="42" spans="2:3" x14ac:dyDescent="0.35">
      <c r="B42" s="20"/>
      <c r="C42" s="21"/>
    </row>
    <row r="43" spans="2:3" x14ac:dyDescent="0.35">
      <c r="B43" s="20"/>
      <c r="C43" s="21"/>
    </row>
    <row r="44" spans="2:3" x14ac:dyDescent="0.35">
      <c r="B44" s="20"/>
      <c r="C44" s="21"/>
    </row>
    <row r="45" spans="2:3" x14ac:dyDescent="0.35">
      <c r="B45" s="20"/>
      <c r="C45" s="21"/>
    </row>
    <row r="46" spans="2:3" x14ac:dyDescent="0.35">
      <c r="B46" s="20"/>
      <c r="C46" s="21"/>
    </row>
  </sheetData>
  <mergeCells count="2">
    <mergeCell ref="A1:H1"/>
    <mergeCell ref="A2:F2"/>
  </mergeCells>
  <pageMargins left="0.70000000000000007" right="0.70000000000000007" top="0.75000000000000011" bottom="0.75000000000000011" header="0.30000000000000004" footer="0.30000000000000004"/>
  <pageSetup paperSize="9" scale="90" orientation="landscape" horizontalDpi="4294967293" verticalDpi="4294967293" r:id="rId1"/>
  <drawing r:id="rId2"/>
  <legacyDrawing r:id="rId3"/>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
  <sheetViews>
    <sheetView zoomScaleNormal="100" zoomScalePageLayoutView="200" workbookViewId="0">
      <selection activeCell="J5" sqref="J5"/>
    </sheetView>
  </sheetViews>
  <sheetFormatPr defaultColWidth="10.81640625" defaultRowHeight="14.5" x14ac:dyDescent="0.35"/>
  <cols>
    <col min="4" max="4" width="12.453125" customWidth="1"/>
    <col min="7" max="7" width="13.26953125" customWidth="1"/>
  </cols>
  <sheetData>
    <row r="1" spans="1:8" ht="26.5" thickBot="1" x14ac:dyDescent="0.65">
      <c r="A1" s="188" t="s">
        <v>282</v>
      </c>
      <c r="B1" s="188"/>
      <c r="C1" s="188"/>
      <c r="D1" s="188"/>
      <c r="E1" s="188"/>
      <c r="F1" s="188"/>
      <c r="G1" s="188"/>
      <c r="H1" s="188"/>
    </row>
    <row r="2" spans="1:8" ht="62.5" thickBot="1" x14ac:dyDescent="0.4">
      <c r="A2" s="78"/>
      <c r="B2" s="79" t="s">
        <v>283</v>
      </c>
      <c r="C2" s="40" t="s">
        <v>284</v>
      </c>
      <c r="D2" s="40" t="s">
        <v>285</v>
      </c>
      <c r="E2" s="40" t="s">
        <v>286</v>
      </c>
      <c r="F2" s="79" t="s">
        <v>287</v>
      </c>
      <c r="G2" s="79" t="s">
        <v>288</v>
      </c>
      <c r="H2" s="79" t="s">
        <v>289</v>
      </c>
    </row>
    <row r="3" spans="1:8" ht="15.5" x14ac:dyDescent="0.35">
      <c r="A3" s="128" t="s">
        <v>290</v>
      </c>
      <c r="B3" s="41">
        <v>4626.4999999999991</v>
      </c>
      <c r="C3" s="42"/>
      <c r="D3" s="42"/>
      <c r="E3" s="42"/>
      <c r="F3" s="41">
        <v>2782.1</v>
      </c>
      <c r="G3" s="43">
        <f t="shared" ref="G3:G15" si="0">1-(F3/B3)</f>
        <v>0.39865989408840363</v>
      </c>
      <c r="H3" s="41">
        <f>(B3-F3)*1.17</f>
        <v>2157.947999999999</v>
      </c>
    </row>
    <row r="4" spans="1:8" ht="15.5" x14ac:dyDescent="0.35">
      <c r="A4" s="129" t="s">
        <v>291</v>
      </c>
      <c r="B4" s="44">
        <v>7637.6</v>
      </c>
      <c r="C4" s="45"/>
      <c r="D4" s="45"/>
      <c r="E4" s="45"/>
      <c r="F4" s="44">
        <v>5549.63</v>
      </c>
      <c r="G4" s="46">
        <f t="shared" si="0"/>
        <v>0.27338038127160369</v>
      </c>
      <c r="H4" s="41">
        <f t="shared" ref="H4:H14" si="1">(B4-F4)*1.17</f>
        <v>2442.9249</v>
      </c>
    </row>
    <row r="5" spans="1:8" ht="15.5" x14ac:dyDescent="0.35">
      <c r="A5" s="129" t="s">
        <v>292</v>
      </c>
      <c r="B5" s="44">
        <v>7086.5999999999995</v>
      </c>
      <c r="C5" s="45"/>
      <c r="D5" s="45"/>
      <c r="E5" s="45"/>
      <c r="F5" s="44">
        <v>5507.5</v>
      </c>
      <c r="G5" s="46">
        <f t="shared" si="0"/>
        <v>0.22282900121355798</v>
      </c>
      <c r="H5" s="41">
        <f t="shared" si="1"/>
        <v>1847.5469999999993</v>
      </c>
    </row>
    <row r="6" spans="1:8" ht="15.5" x14ac:dyDescent="0.35">
      <c r="A6" s="129" t="s">
        <v>293</v>
      </c>
      <c r="B6" s="44">
        <v>5220.1999999999989</v>
      </c>
      <c r="C6" s="45"/>
      <c r="D6" s="45"/>
      <c r="E6" s="45"/>
      <c r="F6" s="44">
        <v>4196.8999999999996</v>
      </c>
      <c r="G6" s="46">
        <f t="shared" si="0"/>
        <v>0.19602697214666098</v>
      </c>
      <c r="H6" s="41">
        <f t="shared" si="1"/>
        <v>1197.2609999999991</v>
      </c>
    </row>
    <row r="7" spans="1:8" ht="15.5" x14ac:dyDescent="0.35">
      <c r="A7" s="129" t="s">
        <v>294</v>
      </c>
      <c r="B7" s="44">
        <v>8319.5</v>
      </c>
      <c r="C7" s="45"/>
      <c r="D7" s="45"/>
      <c r="E7" s="45"/>
      <c r="F7" s="44">
        <v>6458.5</v>
      </c>
      <c r="G7" s="46">
        <f t="shared" si="0"/>
        <v>0.22369132760382238</v>
      </c>
      <c r="H7" s="41">
        <f t="shared" si="1"/>
        <v>2177.37</v>
      </c>
    </row>
    <row r="8" spans="1:8" ht="15.5" x14ac:dyDescent="0.35">
      <c r="A8" s="129" t="s">
        <v>295</v>
      </c>
      <c r="B8" s="44">
        <v>7899.0999999999995</v>
      </c>
      <c r="C8" s="45"/>
      <c r="D8" s="45"/>
      <c r="E8" s="45"/>
      <c r="F8" s="44">
        <v>6683.7</v>
      </c>
      <c r="G8" s="46">
        <f t="shared" si="0"/>
        <v>0.15386563026167532</v>
      </c>
      <c r="H8" s="41">
        <f t="shared" si="1"/>
        <v>1422.0179999999996</v>
      </c>
    </row>
    <row r="9" spans="1:8" ht="15.5" x14ac:dyDescent="0.35">
      <c r="A9" s="129" t="s">
        <v>296</v>
      </c>
      <c r="B9" s="44">
        <v>7454.5000000000009</v>
      </c>
      <c r="C9" s="45" t="s">
        <v>90</v>
      </c>
      <c r="D9" s="45" t="s">
        <v>90</v>
      </c>
      <c r="E9" s="45"/>
      <c r="F9" s="44">
        <v>6042.7</v>
      </c>
      <c r="G9" s="46">
        <f t="shared" si="0"/>
        <v>0.18938895968877867</v>
      </c>
      <c r="H9" s="41">
        <f t="shared" si="1"/>
        <v>1651.8060000000012</v>
      </c>
    </row>
    <row r="10" spans="1:8" ht="15.5" x14ac:dyDescent="0.35">
      <c r="A10" s="129" t="s">
        <v>297</v>
      </c>
      <c r="B10" s="44">
        <v>9242.891999999998</v>
      </c>
      <c r="C10" s="45" t="s">
        <v>90</v>
      </c>
      <c r="D10" s="45" t="s">
        <v>90</v>
      </c>
      <c r="E10" s="45"/>
      <c r="F10" s="44">
        <v>7588.6</v>
      </c>
      <c r="G10" s="46">
        <f t="shared" si="0"/>
        <v>0.1789799123477801</v>
      </c>
      <c r="H10" s="41">
        <f t="shared" si="1"/>
        <v>1935.5216399999972</v>
      </c>
    </row>
    <row r="11" spans="1:8" ht="15.5" x14ac:dyDescent="0.35">
      <c r="A11" s="129" t="s">
        <v>298</v>
      </c>
      <c r="B11" s="44">
        <v>6861.800000000002</v>
      </c>
      <c r="C11" s="45"/>
      <c r="D11" s="45"/>
      <c r="E11" s="45"/>
      <c r="F11" s="44">
        <v>4938.1000000000004</v>
      </c>
      <c r="G11" s="46">
        <f t="shared" si="0"/>
        <v>0.28034917951557914</v>
      </c>
      <c r="H11" s="41">
        <f t="shared" si="1"/>
        <v>2250.7290000000016</v>
      </c>
    </row>
    <row r="12" spans="1:8" ht="15.5" x14ac:dyDescent="0.35">
      <c r="A12" s="129" t="s">
        <v>299</v>
      </c>
      <c r="B12" s="44">
        <v>6806.9000000000005</v>
      </c>
      <c r="C12" s="44">
        <v>5110.3999999999996</v>
      </c>
      <c r="D12" s="46">
        <f>1-(C12/B12)</f>
        <v>0.24923239653880636</v>
      </c>
      <c r="E12" s="44">
        <f>(B12-C12)*1.17</f>
        <v>1984.9050000000009</v>
      </c>
      <c r="F12" s="44">
        <v>5967.2</v>
      </c>
      <c r="G12" s="46">
        <f t="shared" si="0"/>
        <v>0.12336011987835882</v>
      </c>
      <c r="H12" s="41">
        <f t="shared" si="1"/>
        <v>982.44900000000075</v>
      </c>
    </row>
    <row r="13" spans="1:8" ht="15.5" x14ac:dyDescent="0.35">
      <c r="A13" s="129" t="s">
        <v>300</v>
      </c>
      <c r="B13" s="44">
        <v>6511.8</v>
      </c>
      <c r="C13" s="44">
        <v>5575.3</v>
      </c>
      <c r="D13" s="46">
        <f t="shared" ref="D13:D14" si="2">1-(C13/B13)</f>
        <v>0.14381584200988973</v>
      </c>
      <c r="E13" s="44">
        <f t="shared" ref="E13:E14" si="3">(B13-C13)*1.17</f>
        <v>1095.7049999999999</v>
      </c>
      <c r="F13" s="44">
        <v>5584</v>
      </c>
      <c r="G13" s="46">
        <f t="shared" si="0"/>
        <v>0.1424798058908443</v>
      </c>
      <c r="H13" s="41">
        <f t="shared" si="1"/>
        <v>1085.5260000000001</v>
      </c>
    </row>
    <row r="14" spans="1:8" ht="16" thickBot="1" x14ac:dyDescent="0.4">
      <c r="A14" s="130" t="s">
        <v>301</v>
      </c>
      <c r="B14" s="47">
        <v>5904.7999999999993</v>
      </c>
      <c r="C14" s="47">
        <v>4229.7</v>
      </c>
      <c r="D14" s="48">
        <f t="shared" si="2"/>
        <v>0.28368446010025739</v>
      </c>
      <c r="E14" s="47">
        <f t="shared" si="3"/>
        <v>1959.8669999999993</v>
      </c>
      <c r="F14" s="54">
        <v>4129</v>
      </c>
      <c r="G14" s="56">
        <f t="shared" si="0"/>
        <v>0.30073838233301708</v>
      </c>
      <c r="H14" s="55">
        <f t="shared" si="1"/>
        <v>2077.6859999999992</v>
      </c>
    </row>
    <row r="15" spans="1:8" ht="16" thickBot="1" x14ac:dyDescent="0.4">
      <c r="A15" s="131" t="s">
        <v>302</v>
      </c>
      <c r="B15" s="49">
        <f>SUM(B3:B14)</f>
        <v>83572.191999999995</v>
      </c>
      <c r="C15" s="50" t="s">
        <v>90</v>
      </c>
      <c r="D15" s="51"/>
      <c r="E15" s="132" t="s">
        <v>303</v>
      </c>
      <c r="F15" s="52">
        <f>SUM(F3:F14)</f>
        <v>65427.929999999993</v>
      </c>
      <c r="G15" s="57">
        <f t="shared" si="0"/>
        <v>0.21710884405185882</v>
      </c>
      <c r="H15" s="53">
        <f>B15-F15</f>
        <v>18144.262000000002</v>
      </c>
    </row>
    <row r="17" spans="1:8" x14ac:dyDescent="0.35">
      <c r="A17" s="189" t="s">
        <v>304</v>
      </c>
      <c r="B17" s="190"/>
      <c r="C17" s="190"/>
      <c r="D17" s="190"/>
      <c r="E17" s="190"/>
      <c r="F17" s="190"/>
      <c r="G17" s="190"/>
      <c r="H17" s="190"/>
    </row>
    <row r="18" spans="1:8" x14ac:dyDescent="0.35">
      <c r="A18" s="190"/>
      <c r="B18" s="190"/>
      <c r="C18" s="190"/>
      <c r="D18" s="190"/>
      <c r="E18" s="190"/>
      <c r="F18" s="190"/>
      <c r="G18" s="190"/>
      <c r="H18" s="190"/>
    </row>
    <row r="19" spans="1:8" x14ac:dyDescent="0.35">
      <c r="A19" s="190"/>
      <c r="B19" s="190"/>
      <c r="C19" s="190"/>
      <c r="D19" s="190"/>
      <c r="E19" s="190"/>
      <c r="F19" s="190"/>
      <c r="G19" s="190"/>
      <c r="H19" s="190"/>
    </row>
    <row r="20" spans="1:8" ht="22.5" customHeight="1" x14ac:dyDescent="0.35">
      <c r="A20" s="190"/>
      <c r="B20" s="190"/>
      <c r="C20" s="190"/>
      <c r="D20" s="190"/>
      <c r="E20" s="190"/>
      <c r="F20" s="190"/>
      <c r="G20" s="190"/>
      <c r="H20" s="190"/>
    </row>
    <row r="21" spans="1:8" ht="14.5" hidden="1" customHeight="1" x14ac:dyDescent="0.35">
      <c r="A21" s="190"/>
      <c r="B21" s="190"/>
      <c r="C21" s="190"/>
      <c r="D21" s="190"/>
      <c r="E21" s="190"/>
      <c r="F21" s="190"/>
      <c r="G21" s="190"/>
      <c r="H21" s="190"/>
    </row>
    <row r="22" spans="1:8" ht="19.5" customHeight="1" x14ac:dyDescent="0.35">
      <c r="A22" s="190"/>
      <c r="B22" s="190"/>
      <c r="C22" s="190"/>
      <c r="D22" s="190"/>
      <c r="E22" s="190"/>
      <c r="F22" s="190"/>
      <c r="G22" s="190"/>
      <c r="H22" s="190"/>
    </row>
  </sheetData>
  <mergeCells count="2">
    <mergeCell ref="A1:H1"/>
    <mergeCell ref="A17:H2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B9" sqref="B9"/>
    </sheetView>
  </sheetViews>
  <sheetFormatPr defaultRowHeight="14.5" x14ac:dyDescent="0.35"/>
  <cols>
    <col min="1" max="1" width="21.26953125" customWidth="1"/>
    <col min="2" max="2" width="25.81640625" bestFit="1" customWidth="1"/>
    <col min="3" max="3" width="24" bestFit="1" customWidth="1"/>
    <col min="4" max="4" width="22.7265625" customWidth="1"/>
    <col min="5" max="5" width="23.26953125" customWidth="1"/>
    <col min="6" max="6" width="68.26953125" customWidth="1"/>
  </cols>
  <sheetData>
    <row r="1" spans="1:6" s="83" customFormat="1" ht="18.5" x14ac:dyDescent="0.45">
      <c r="A1" s="82" t="s">
        <v>8</v>
      </c>
    </row>
    <row r="2" spans="1:6" s="88" customFormat="1" ht="15.5" x14ac:dyDescent="0.35">
      <c r="A2" s="86" t="s">
        <v>9</v>
      </c>
      <c r="B2" s="136"/>
      <c r="C2" s="87"/>
    </row>
    <row r="3" spans="1:6" s="88" customFormat="1" ht="15.5" x14ac:dyDescent="0.35">
      <c r="A3" s="86" t="s">
        <v>10</v>
      </c>
      <c r="B3" s="136"/>
      <c r="C3" s="87"/>
    </row>
    <row r="4" spans="1:6" x14ac:dyDescent="0.35">
      <c r="A4" s="75"/>
    </row>
    <row r="5" spans="1:6" ht="15" thickBot="1" x14ac:dyDescent="0.4">
      <c r="A5" s="75" t="s">
        <v>11</v>
      </c>
    </row>
    <row r="6" spans="1:6" s="88" customFormat="1" ht="62" x14ac:dyDescent="0.35">
      <c r="A6" s="125" t="s">
        <v>12</v>
      </c>
      <c r="B6" s="125" t="s">
        <v>305</v>
      </c>
      <c r="C6" s="125" t="s">
        <v>306</v>
      </c>
      <c r="D6" s="126" t="s">
        <v>13</v>
      </c>
      <c r="E6" s="126" t="s">
        <v>14</v>
      </c>
      <c r="F6" s="126" t="s">
        <v>15</v>
      </c>
    </row>
    <row r="7" spans="1:6" s="88" customFormat="1" ht="15.5" x14ac:dyDescent="0.35">
      <c r="A7" s="89" t="s">
        <v>16</v>
      </c>
      <c r="B7" s="90">
        <v>320</v>
      </c>
      <c r="C7" s="89"/>
      <c r="D7" s="89"/>
      <c r="E7" s="89"/>
      <c r="F7" s="127"/>
    </row>
    <row r="8" spans="1:6" s="88" customFormat="1" ht="15.5" x14ac:dyDescent="0.35">
      <c r="A8" s="89" t="s">
        <v>16</v>
      </c>
      <c r="B8" s="90">
        <v>320</v>
      </c>
      <c r="C8" s="89"/>
      <c r="D8" s="89"/>
      <c r="E8" s="89"/>
      <c r="F8" s="127"/>
    </row>
    <row r="9" spans="1:6" s="88" customFormat="1" ht="15.5" x14ac:dyDescent="0.35">
      <c r="A9" s="89" t="s">
        <v>16</v>
      </c>
      <c r="B9" s="90">
        <v>320</v>
      </c>
      <c r="C9" s="89"/>
      <c r="D9" s="89"/>
      <c r="E9" s="89"/>
      <c r="F9" s="127"/>
    </row>
    <row r="10" spans="1:6" s="88" customFormat="1" ht="15.5" x14ac:dyDescent="0.35">
      <c r="A10" s="89" t="s">
        <v>16</v>
      </c>
      <c r="B10" s="90">
        <v>320</v>
      </c>
      <c r="C10" s="89"/>
      <c r="D10" s="89"/>
      <c r="E10" s="89"/>
      <c r="F10" s="127"/>
    </row>
    <row r="11" spans="1:6" s="88" customFormat="1" ht="15.5" x14ac:dyDescent="0.35">
      <c r="A11" s="89" t="s">
        <v>17</v>
      </c>
      <c r="B11" s="91">
        <v>320</v>
      </c>
      <c r="C11" s="89"/>
      <c r="D11" s="89"/>
      <c r="E11" s="89"/>
      <c r="F11" s="127"/>
    </row>
    <row r="12" spans="1:6" s="88" customFormat="1" ht="15.5" x14ac:dyDescent="0.35">
      <c r="A12" s="92" t="s">
        <v>17</v>
      </c>
      <c r="B12" s="90">
        <v>320</v>
      </c>
      <c r="C12" s="89"/>
      <c r="D12" s="89"/>
      <c r="E12" s="89"/>
      <c r="F12" s="127"/>
    </row>
    <row r="13" spans="1:6" s="88" customFormat="1" ht="15.5" x14ac:dyDescent="0.35">
      <c r="A13" s="89" t="s">
        <v>18</v>
      </c>
      <c r="B13" s="90">
        <v>400</v>
      </c>
      <c r="C13" s="89"/>
      <c r="D13" s="89"/>
      <c r="E13" s="89"/>
      <c r="F13" s="127"/>
    </row>
    <row r="14" spans="1:6" s="88" customFormat="1" ht="15.5" x14ac:dyDescent="0.35">
      <c r="A14" s="89" t="s">
        <v>19</v>
      </c>
      <c r="B14" s="90">
        <v>240</v>
      </c>
      <c r="C14" s="89"/>
      <c r="D14" s="89"/>
      <c r="E14" s="89"/>
      <c r="F14" s="127"/>
    </row>
    <row r="15" spans="1:6" s="88" customFormat="1" ht="15.5" x14ac:dyDescent="0.35">
      <c r="A15" s="89" t="s">
        <v>20</v>
      </c>
      <c r="B15" s="90">
        <v>240</v>
      </c>
      <c r="C15" s="89"/>
      <c r="D15" s="89"/>
      <c r="E15" s="89"/>
      <c r="F15" s="127"/>
    </row>
    <row r="16" spans="1:6" s="88" customFormat="1" ht="15.5" x14ac:dyDescent="0.35">
      <c r="A16" s="89" t="s">
        <v>21</v>
      </c>
      <c r="B16" s="90" t="s">
        <v>22</v>
      </c>
      <c r="C16" s="89"/>
      <c r="D16" s="89"/>
      <c r="E16" s="89"/>
      <c r="F16" s="127"/>
    </row>
    <row r="17" spans="1:6" s="88" customFormat="1" ht="15.5" x14ac:dyDescent="0.35">
      <c r="A17" s="89" t="s">
        <v>21</v>
      </c>
      <c r="B17" s="90" t="s">
        <v>22</v>
      </c>
      <c r="C17" s="89"/>
      <c r="D17" s="89"/>
      <c r="E17" s="89"/>
      <c r="F17" s="127"/>
    </row>
    <row r="18" spans="1:6" s="88" customFormat="1" ht="15.5" x14ac:dyDescent="0.35">
      <c r="A18" s="89" t="s">
        <v>23</v>
      </c>
      <c r="B18" s="90">
        <v>80</v>
      </c>
      <c r="C18" s="89"/>
      <c r="D18" s="89"/>
      <c r="E18" s="89"/>
      <c r="F18" s="127"/>
    </row>
    <row r="19" spans="1:6" s="88" customFormat="1" ht="15.5" x14ac:dyDescent="0.35">
      <c r="A19" s="89" t="s">
        <v>24</v>
      </c>
      <c r="B19" s="90">
        <v>80</v>
      </c>
      <c r="C19" s="89"/>
      <c r="D19" s="89"/>
      <c r="E19" s="89"/>
      <c r="F19" s="127"/>
    </row>
    <row r="20" spans="1:6" s="88" customFormat="1" ht="15.5" x14ac:dyDescent="0.35">
      <c r="A20" s="89" t="s">
        <v>25</v>
      </c>
      <c r="B20" s="90">
        <v>80</v>
      </c>
      <c r="C20" s="89"/>
      <c r="D20" s="89"/>
      <c r="E20" s="89"/>
      <c r="F20" s="127"/>
    </row>
    <row r="21" spans="1:6" x14ac:dyDescent="0.35">
      <c r="A21" s="75"/>
    </row>
    <row r="22" spans="1:6" s="88" customFormat="1" ht="15.5" x14ac:dyDescent="0.35">
      <c r="A22" s="93" t="s">
        <v>322</v>
      </c>
    </row>
    <row r="23" spans="1:6" s="88" customFormat="1" ht="46.5" customHeight="1" thickBot="1" x14ac:dyDescent="0.4">
      <c r="A23" s="170" t="s">
        <v>308</v>
      </c>
      <c r="B23" s="170"/>
      <c r="C23" s="170"/>
      <c r="D23" s="170"/>
    </row>
    <row r="24" spans="1:6" ht="29.5" thickBot="1" x14ac:dyDescent="0.4">
      <c r="A24" s="84" t="s">
        <v>26</v>
      </c>
      <c r="B24" s="85" t="s">
        <v>307</v>
      </c>
    </row>
    <row r="25" spans="1:6" ht="15" thickBot="1" x14ac:dyDescent="0.4">
      <c r="A25" s="77" t="s">
        <v>27</v>
      </c>
      <c r="B25" s="76">
        <v>40</v>
      </c>
    </row>
    <row r="26" spans="1:6" ht="34.5" customHeight="1" thickBot="1" x14ac:dyDescent="0.4">
      <c r="A26" s="77" t="s">
        <v>28</v>
      </c>
      <c r="B26" s="76">
        <v>80</v>
      </c>
    </row>
    <row r="27" spans="1:6" ht="32.5" customHeight="1" thickBot="1" x14ac:dyDescent="0.4">
      <c r="A27" s="77" t="s">
        <v>29</v>
      </c>
      <c r="B27" s="76">
        <v>160</v>
      </c>
    </row>
    <row r="28" spans="1:6" ht="58.5" thickBot="1" x14ac:dyDescent="0.4">
      <c r="A28" s="77" t="s">
        <v>30</v>
      </c>
      <c r="B28" s="76">
        <v>240</v>
      </c>
    </row>
    <row r="29" spans="1:6" ht="27.65" customHeight="1" thickBot="1" x14ac:dyDescent="0.4">
      <c r="A29" s="77" t="s">
        <v>31</v>
      </c>
      <c r="B29" s="76">
        <v>320</v>
      </c>
    </row>
    <row r="30" spans="1:6" ht="44" thickBot="1" x14ac:dyDescent="0.4">
      <c r="A30" s="77" t="s">
        <v>32</v>
      </c>
      <c r="B30" s="76">
        <v>400</v>
      </c>
    </row>
    <row r="31" spans="1:6" ht="44" thickBot="1" x14ac:dyDescent="0.4">
      <c r="A31" s="77" t="s">
        <v>33</v>
      </c>
      <c r="B31" s="76">
        <v>600</v>
      </c>
    </row>
    <row r="32" spans="1:6" ht="15" thickBot="1" x14ac:dyDescent="0.4">
      <c r="A32" s="77" t="s">
        <v>34</v>
      </c>
      <c r="B32" s="76">
        <v>1200</v>
      </c>
    </row>
    <row r="33" spans="1:2" ht="40" customHeight="1" thickBot="1" x14ac:dyDescent="0.4">
      <c r="A33" s="77" t="s">
        <v>35</v>
      </c>
      <c r="B33" s="76">
        <v>1600</v>
      </c>
    </row>
    <row r="34" spans="1:2" x14ac:dyDescent="0.35">
      <c r="A34" s="75"/>
    </row>
  </sheetData>
  <mergeCells count="1">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workbookViewId="0">
      <selection activeCell="A26" sqref="A26:E27"/>
    </sheetView>
  </sheetViews>
  <sheetFormatPr defaultColWidth="9.1796875" defaultRowHeight="15.5" x14ac:dyDescent="0.35"/>
  <cols>
    <col min="1" max="1" width="24.54296875" style="88" customWidth="1"/>
    <col min="2" max="2" width="18.54296875" style="88" bestFit="1" customWidth="1"/>
    <col min="3" max="3" width="15.81640625" style="88" customWidth="1"/>
    <col min="4" max="4" width="20.7265625" style="88" customWidth="1"/>
    <col min="5" max="5" width="22.81640625" style="88" customWidth="1"/>
    <col min="6" max="6" width="66.54296875" style="88" customWidth="1"/>
    <col min="7" max="16384" width="9.1796875" style="88"/>
  </cols>
  <sheetData>
    <row r="1" spans="1:6" s="83" customFormat="1" ht="18.5" x14ac:dyDescent="0.45">
      <c r="A1" s="82" t="s">
        <v>36</v>
      </c>
    </row>
    <row r="2" spans="1:6" x14ac:dyDescent="0.35">
      <c r="A2" s="86" t="s">
        <v>9</v>
      </c>
      <c r="B2" s="136"/>
    </row>
    <row r="3" spans="1:6" x14ac:dyDescent="0.35">
      <c r="A3" s="86" t="s">
        <v>10</v>
      </c>
      <c r="B3" s="136"/>
      <c r="C3" s="87"/>
    </row>
    <row r="4" spans="1:6" x14ac:dyDescent="0.35">
      <c r="A4" s="87"/>
    </row>
    <row r="5" spans="1:6" ht="16" thickBot="1" x14ac:dyDescent="0.4">
      <c r="A5" s="87" t="s">
        <v>11</v>
      </c>
    </row>
    <row r="6" spans="1:6" ht="70.5" customHeight="1" x14ac:dyDescent="0.35">
      <c r="A6" s="121" t="s">
        <v>12</v>
      </c>
      <c r="B6" s="121" t="s">
        <v>37</v>
      </c>
      <c r="C6" s="121" t="s">
        <v>38</v>
      </c>
      <c r="D6" s="126" t="s">
        <v>13</v>
      </c>
      <c r="E6" s="126" t="s">
        <v>39</v>
      </c>
      <c r="F6" s="126" t="s">
        <v>40</v>
      </c>
    </row>
    <row r="7" spans="1:6" ht="20.5" customHeight="1" x14ac:dyDescent="0.35">
      <c r="A7" s="89" t="s">
        <v>41</v>
      </c>
      <c r="B7" s="89"/>
      <c r="C7" s="94"/>
      <c r="D7" s="89"/>
      <c r="E7" s="89"/>
      <c r="F7" s="127"/>
    </row>
    <row r="8" spans="1:6" x14ac:dyDescent="0.35">
      <c r="A8" s="89" t="s">
        <v>42</v>
      </c>
      <c r="B8" s="95"/>
      <c r="C8" s="89"/>
      <c r="D8" s="89"/>
      <c r="E8" s="89"/>
      <c r="F8" s="127"/>
    </row>
    <row r="9" spans="1:6" x14ac:dyDescent="0.35">
      <c r="A9" s="89" t="s">
        <v>43</v>
      </c>
      <c r="B9" s="89"/>
      <c r="C9" s="89"/>
      <c r="D9" s="89"/>
      <c r="E9" s="89"/>
      <c r="F9" s="127"/>
    </row>
    <row r="10" spans="1:6" x14ac:dyDescent="0.35">
      <c r="A10" s="89" t="s">
        <v>44</v>
      </c>
      <c r="B10" s="95"/>
      <c r="C10" s="89"/>
      <c r="D10" s="89"/>
      <c r="E10" s="89"/>
      <c r="F10" s="127"/>
    </row>
    <row r="11" spans="1:6" x14ac:dyDescent="0.35">
      <c r="A11" s="89" t="s">
        <v>45</v>
      </c>
      <c r="B11" s="95"/>
      <c r="C11" s="89"/>
      <c r="D11" s="89"/>
      <c r="E11" s="89"/>
      <c r="F11" s="127"/>
    </row>
    <row r="12" spans="1:6" x14ac:dyDescent="0.35">
      <c r="A12" s="89" t="s">
        <v>46</v>
      </c>
      <c r="B12" s="89"/>
      <c r="C12" s="89"/>
      <c r="D12" s="89"/>
      <c r="E12" s="89"/>
      <c r="F12" s="127"/>
    </row>
    <row r="13" spans="1:6" x14ac:dyDescent="0.35">
      <c r="A13" s="89" t="s">
        <v>47</v>
      </c>
      <c r="B13" s="95"/>
      <c r="C13" s="89"/>
      <c r="D13" s="89"/>
      <c r="E13" s="89"/>
      <c r="F13" s="127"/>
    </row>
    <row r="14" spans="1:6" x14ac:dyDescent="0.35">
      <c r="A14" s="89" t="s">
        <v>19</v>
      </c>
      <c r="B14" s="89"/>
      <c r="C14" s="89"/>
      <c r="D14" s="89"/>
      <c r="E14" s="89"/>
      <c r="F14" s="127"/>
    </row>
    <row r="15" spans="1:6" x14ac:dyDescent="0.35">
      <c r="A15" s="89" t="s">
        <v>20</v>
      </c>
      <c r="B15" s="95"/>
      <c r="C15" s="89"/>
      <c r="D15" s="89"/>
      <c r="E15" s="89"/>
      <c r="F15" s="127"/>
    </row>
    <row r="16" spans="1:6" x14ac:dyDescent="0.35">
      <c r="A16" s="89" t="s">
        <v>48</v>
      </c>
      <c r="B16" s="98" t="s">
        <v>49</v>
      </c>
      <c r="C16" s="89"/>
      <c r="D16" s="89"/>
      <c r="E16" s="89"/>
      <c r="F16" s="127"/>
    </row>
    <row r="17" spans="1:6" x14ac:dyDescent="0.35">
      <c r="A17" s="89" t="s">
        <v>50</v>
      </c>
      <c r="B17" s="99" t="s">
        <v>49</v>
      </c>
      <c r="C17" s="89"/>
      <c r="D17" s="89"/>
      <c r="E17" s="89"/>
      <c r="F17" s="127"/>
    </row>
    <row r="18" spans="1:6" x14ac:dyDescent="0.35">
      <c r="A18" s="89" t="s">
        <v>25</v>
      </c>
      <c r="B18" s="98" t="s">
        <v>49</v>
      </c>
      <c r="C18" s="89"/>
      <c r="D18" s="89"/>
      <c r="E18" s="89"/>
      <c r="F18" s="127"/>
    </row>
    <row r="19" spans="1:6" x14ac:dyDescent="0.35">
      <c r="A19" s="89"/>
      <c r="B19" s="94"/>
      <c r="C19" s="89"/>
      <c r="D19" s="89"/>
      <c r="E19" s="89"/>
      <c r="F19" s="127"/>
    </row>
    <row r="21" spans="1:6" x14ac:dyDescent="0.35">
      <c r="A21" s="96" t="s">
        <v>51</v>
      </c>
    </row>
    <row r="22" spans="1:6" x14ac:dyDescent="0.35">
      <c r="A22" s="96" t="s">
        <v>52</v>
      </c>
      <c r="B22" s="97" t="s">
        <v>53</v>
      </c>
    </row>
    <row r="23" spans="1:6" x14ac:dyDescent="0.35">
      <c r="A23" s="96" t="s">
        <v>54</v>
      </c>
      <c r="B23" s="97" t="s">
        <v>55</v>
      </c>
    </row>
    <row r="25" spans="1:6" x14ac:dyDescent="0.35">
      <c r="A25" s="96" t="s">
        <v>56</v>
      </c>
    </row>
    <row r="26" spans="1:6" x14ac:dyDescent="0.35">
      <c r="A26" s="171" t="s">
        <v>57</v>
      </c>
      <c r="B26" s="171"/>
      <c r="C26" s="171"/>
      <c r="D26" s="171"/>
      <c r="E26" s="171"/>
    </row>
    <row r="27" spans="1:6" ht="69" customHeight="1" x14ac:dyDescent="0.35">
      <c r="A27" s="171"/>
      <c r="B27" s="171"/>
      <c r="C27" s="171"/>
      <c r="D27" s="171"/>
      <c r="E27" s="171"/>
    </row>
    <row r="29" spans="1:6" ht="14.25" customHeight="1" x14ac:dyDescent="0.35">
      <c r="A29" s="171"/>
      <c r="B29" s="171"/>
      <c r="C29" s="171"/>
      <c r="D29" s="171"/>
      <c r="E29" s="171"/>
    </row>
  </sheetData>
  <mergeCells count="2">
    <mergeCell ref="A26:E27"/>
    <mergeCell ref="A29:E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7" workbookViewId="0">
      <selection activeCell="A21" sqref="A21:F21"/>
    </sheetView>
  </sheetViews>
  <sheetFormatPr defaultColWidth="8.7265625" defaultRowHeight="15.5" x14ac:dyDescent="0.35"/>
  <cols>
    <col min="1" max="1" width="18.54296875" style="101" customWidth="1"/>
    <col min="2" max="2" width="21.7265625" style="101" customWidth="1"/>
    <col min="3" max="3" width="11.453125" style="101" customWidth="1"/>
    <col min="4" max="4" width="12.1796875" style="101" customWidth="1"/>
    <col min="5" max="5" width="15" style="101" customWidth="1"/>
    <col min="6" max="6" width="38.26953125" style="101" customWidth="1"/>
    <col min="7" max="16384" width="8.7265625" style="101"/>
  </cols>
  <sheetData>
    <row r="1" spans="1:6" s="105" customFormat="1" ht="18.5" x14ac:dyDescent="0.35">
      <c r="A1" s="104" t="s">
        <v>58</v>
      </c>
    </row>
    <row r="2" spans="1:6" x14ac:dyDescent="0.35">
      <c r="A2" s="86" t="s">
        <v>9</v>
      </c>
      <c r="B2" s="136"/>
    </row>
    <row r="3" spans="1:6" x14ac:dyDescent="0.35">
      <c r="A3" s="86" t="s">
        <v>10</v>
      </c>
      <c r="B3" s="136"/>
    </row>
    <row r="5" spans="1:6" ht="16" thickBot="1" x14ac:dyDescent="0.4">
      <c r="A5" s="101" t="s">
        <v>59</v>
      </c>
    </row>
    <row r="6" spans="1:6" ht="46.5" x14ac:dyDescent="0.35">
      <c r="A6" s="173" t="s">
        <v>12</v>
      </c>
      <c r="B6" s="173" t="s">
        <v>60</v>
      </c>
      <c r="C6" s="106" t="s">
        <v>61</v>
      </c>
      <c r="D6" s="173" t="s">
        <v>62</v>
      </c>
      <c r="E6" s="106" t="s">
        <v>63</v>
      </c>
      <c r="F6" s="106" t="s">
        <v>64</v>
      </c>
    </row>
    <row r="7" spans="1:6" ht="46.5" x14ac:dyDescent="0.35">
      <c r="A7" s="174"/>
      <c r="B7" s="174"/>
      <c r="C7" s="107" t="s">
        <v>65</v>
      </c>
      <c r="D7" s="174"/>
      <c r="E7" s="107" t="s">
        <v>66</v>
      </c>
      <c r="F7" s="107" t="s">
        <v>67</v>
      </c>
    </row>
    <row r="8" spans="1:6" ht="46.5" x14ac:dyDescent="0.35">
      <c r="A8" s="89" t="s">
        <v>68</v>
      </c>
      <c r="B8" s="89" t="s">
        <v>69</v>
      </c>
      <c r="C8" s="89">
        <v>17.5</v>
      </c>
      <c r="D8" s="89">
        <v>8</v>
      </c>
      <c r="E8" s="109" t="s">
        <v>70</v>
      </c>
      <c r="F8" s="89" t="s">
        <v>71</v>
      </c>
    </row>
    <row r="9" spans="1:6" x14ac:dyDescent="0.35">
      <c r="A9" s="102" t="s">
        <v>41</v>
      </c>
      <c r="B9" s="89"/>
      <c r="C9" s="89"/>
      <c r="D9" s="89"/>
      <c r="E9" s="109">
        <f t="shared" ref="E9:E15" si="0">(C9*D9)/1000</f>
        <v>0</v>
      </c>
      <c r="F9" s="89"/>
    </row>
    <row r="10" spans="1:6" x14ac:dyDescent="0.35">
      <c r="A10" s="89" t="s">
        <v>44</v>
      </c>
      <c r="B10" s="89"/>
      <c r="C10" s="89"/>
      <c r="D10" s="89"/>
      <c r="E10" s="109">
        <f t="shared" si="0"/>
        <v>0</v>
      </c>
      <c r="F10" s="89"/>
    </row>
    <row r="11" spans="1:6" x14ac:dyDescent="0.35">
      <c r="A11" s="89" t="s">
        <v>42</v>
      </c>
      <c r="B11" s="89"/>
      <c r="C11" s="89"/>
      <c r="D11" s="89"/>
      <c r="E11" s="109">
        <f t="shared" si="0"/>
        <v>0</v>
      </c>
      <c r="F11" s="89"/>
    </row>
    <row r="12" spans="1:6" x14ac:dyDescent="0.35">
      <c r="A12" s="89" t="s">
        <v>45</v>
      </c>
      <c r="B12" s="89"/>
      <c r="C12" s="89"/>
      <c r="D12" s="89"/>
      <c r="E12" s="109">
        <f t="shared" si="0"/>
        <v>0</v>
      </c>
      <c r="F12" s="89"/>
    </row>
    <row r="13" spans="1:6" x14ac:dyDescent="0.35">
      <c r="A13" s="89" t="s">
        <v>47</v>
      </c>
      <c r="B13" s="89"/>
      <c r="C13" s="89"/>
      <c r="D13" s="89"/>
      <c r="E13" s="109">
        <f t="shared" si="0"/>
        <v>0</v>
      </c>
      <c r="F13" s="89"/>
    </row>
    <row r="14" spans="1:6" x14ac:dyDescent="0.35">
      <c r="A14" s="89" t="s">
        <v>19</v>
      </c>
      <c r="B14" s="89"/>
      <c r="C14" s="89"/>
      <c r="D14" s="89"/>
      <c r="E14" s="109">
        <f t="shared" si="0"/>
        <v>0</v>
      </c>
      <c r="F14" s="89"/>
    </row>
    <row r="15" spans="1:6" x14ac:dyDescent="0.35">
      <c r="A15" s="89" t="s">
        <v>20</v>
      </c>
      <c r="B15" s="89"/>
      <c r="C15" s="89"/>
      <c r="D15" s="89"/>
      <c r="E15" s="109">
        <f t="shared" si="0"/>
        <v>0</v>
      </c>
      <c r="F15" s="89"/>
    </row>
    <row r="16" spans="1:6" x14ac:dyDescent="0.35">
      <c r="A16" s="89"/>
      <c r="B16" s="89"/>
      <c r="C16" s="89"/>
      <c r="D16" s="89"/>
      <c r="E16" s="108"/>
      <c r="F16" s="89"/>
    </row>
    <row r="18" spans="1:6" x14ac:dyDescent="0.35">
      <c r="A18" s="100" t="s">
        <v>72</v>
      </c>
    </row>
    <row r="19" spans="1:6" ht="31" customHeight="1" x14ac:dyDescent="0.35">
      <c r="A19" s="172" t="s">
        <v>324</v>
      </c>
      <c r="B19" s="172"/>
      <c r="C19" s="172"/>
      <c r="D19" s="172"/>
      <c r="E19" s="172"/>
      <c r="F19" s="172"/>
    </row>
    <row r="21" spans="1:6" ht="225" customHeight="1" x14ac:dyDescent="0.35">
      <c r="A21" s="172" t="s">
        <v>325</v>
      </c>
      <c r="B21" s="172"/>
      <c r="C21" s="172"/>
      <c r="D21" s="172"/>
      <c r="E21" s="172"/>
      <c r="F21" s="172"/>
    </row>
    <row r="22" spans="1:6" x14ac:dyDescent="0.35">
      <c r="A22" s="103"/>
    </row>
    <row r="23" spans="1:6" x14ac:dyDescent="0.35">
      <c r="A23" s="110"/>
      <c r="B23" s="110"/>
      <c r="C23" s="110"/>
      <c r="D23" s="110"/>
      <c r="E23" s="110"/>
      <c r="F23" s="110"/>
    </row>
  </sheetData>
  <mergeCells count="5">
    <mergeCell ref="A21:F21"/>
    <mergeCell ref="A19:F19"/>
    <mergeCell ref="A6:A7"/>
    <mergeCell ref="B6:B7"/>
    <mergeCell ref="D6: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2"/>
  <sheetViews>
    <sheetView zoomScaleNormal="100" zoomScalePageLayoutView="200" workbookViewId="0">
      <pane ySplit="5" topLeftCell="A48" activePane="bottomLeft" state="frozen"/>
      <selection pane="bottomLeft" activeCell="G59" sqref="G59"/>
    </sheetView>
  </sheetViews>
  <sheetFormatPr defaultColWidth="8.81640625" defaultRowHeight="14.5" x14ac:dyDescent="0.35"/>
  <cols>
    <col min="1" max="1" width="33.81640625" customWidth="1"/>
    <col min="2" max="2" width="8.7265625" customWidth="1"/>
    <col min="3" max="3" width="9.1796875" bestFit="1" customWidth="1"/>
    <col min="4" max="4" width="17.453125" customWidth="1"/>
    <col min="5" max="5" width="18.7265625" style="14" customWidth="1"/>
    <col min="6" max="7" width="17.54296875" customWidth="1"/>
    <col min="8" max="8" width="29" style="14" customWidth="1"/>
  </cols>
  <sheetData>
    <row r="1" spans="1:8" ht="26.25" customHeight="1" x14ac:dyDescent="0.35">
      <c r="A1" s="175" t="s">
        <v>73</v>
      </c>
      <c r="B1" s="175"/>
      <c r="C1" s="175"/>
      <c r="D1" s="175"/>
      <c r="E1" s="176"/>
      <c r="F1" s="176"/>
      <c r="G1" s="176"/>
      <c r="H1" s="176"/>
    </row>
    <row r="2" spans="1:8" ht="26.25" customHeight="1" x14ac:dyDescent="0.35">
      <c r="A2" s="86" t="s">
        <v>9</v>
      </c>
      <c r="B2" s="177"/>
      <c r="C2" s="177"/>
      <c r="D2" s="177"/>
      <c r="E2" s="135"/>
      <c r="F2" s="135"/>
      <c r="G2" s="145"/>
      <c r="H2" s="135"/>
    </row>
    <row r="3" spans="1:8" ht="26.25" customHeight="1" x14ac:dyDescent="0.35">
      <c r="A3" s="86" t="s">
        <v>10</v>
      </c>
      <c r="B3" s="177"/>
      <c r="C3" s="177"/>
      <c r="D3" s="177"/>
      <c r="E3" s="135"/>
      <c r="F3" s="135"/>
      <c r="G3" s="145"/>
      <c r="H3" s="135"/>
    </row>
    <row r="4" spans="1:8" ht="26.25" customHeight="1" x14ac:dyDescent="0.35">
      <c r="A4" s="134"/>
      <c r="B4" s="134"/>
      <c r="C4" s="134"/>
      <c r="D4" s="134"/>
      <c r="E4" s="134"/>
      <c r="F4" s="134"/>
      <c r="G4" s="144"/>
      <c r="H4" s="134"/>
    </row>
    <row r="5" spans="1:8" s="4" customFormat="1" ht="72.5" x14ac:dyDescent="0.35">
      <c r="A5" s="111" t="s">
        <v>74</v>
      </c>
      <c r="B5" s="116" t="s">
        <v>75</v>
      </c>
      <c r="C5" s="112" t="s">
        <v>76</v>
      </c>
      <c r="D5" s="113" t="s">
        <v>77</v>
      </c>
      <c r="E5" s="114" t="s">
        <v>78</v>
      </c>
      <c r="F5" s="113" t="s">
        <v>79</v>
      </c>
      <c r="G5" s="113" t="s">
        <v>335</v>
      </c>
      <c r="H5" s="115" t="s">
        <v>80</v>
      </c>
    </row>
    <row r="6" spans="1:8" x14ac:dyDescent="0.35">
      <c r="A6" s="2" t="s">
        <v>81</v>
      </c>
      <c r="B6" s="1"/>
      <c r="C6" s="38">
        <v>120</v>
      </c>
      <c r="D6" s="1"/>
      <c r="E6" s="67">
        <f>(C6*D6)/1000</f>
        <v>0</v>
      </c>
      <c r="F6" s="1"/>
      <c r="G6" s="159"/>
      <c r="H6" s="161">
        <f>((E6*F6)*B6)*G6</f>
        <v>0</v>
      </c>
    </row>
    <row r="7" spans="1:8" s="3" customFormat="1" x14ac:dyDescent="0.35">
      <c r="A7" s="2" t="s">
        <v>82</v>
      </c>
      <c r="B7" s="2"/>
      <c r="C7" s="38">
        <v>45</v>
      </c>
      <c r="D7" s="2"/>
      <c r="E7" s="67">
        <f t="shared" ref="E7:E57" si="0">(C7*D7)/1000</f>
        <v>0</v>
      </c>
      <c r="F7" s="2"/>
      <c r="G7" s="22"/>
      <c r="H7" s="161">
        <f t="shared" ref="H7:H57" si="1">((E7*F7)*B7)*G7</f>
        <v>0</v>
      </c>
    </row>
    <row r="8" spans="1:8" x14ac:dyDescent="0.35">
      <c r="A8" s="1" t="s">
        <v>83</v>
      </c>
      <c r="B8" s="1"/>
      <c r="C8" s="38">
        <v>5</v>
      </c>
      <c r="D8" s="1"/>
      <c r="E8" s="67">
        <f t="shared" si="0"/>
        <v>0</v>
      </c>
      <c r="F8" s="1"/>
      <c r="G8" s="159"/>
      <c r="H8" s="161">
        <f t="shared" si="1"/>
        <v>0</v>
      </c>
    </row>
    <row r="9" spans="1:8" s="3" customFormat="1" x14ac:dyDescent="0.35">
      <c r="A9" s="2" t="s">
        <v>84</v>
      </c>
      <c r="B9" s="2"/>
      <c r="C9" s="38">
        <v>15</v>
      </c>
      <c r="D9" s="2"/>
      <c r="E9" s="67">
        <f t="shared" si="0"/>
        <v>0</v>
      </c>
      <c r="F9" s="2"/>
      <c r="G9" s="22"/>
      <c r="H9" s="161">
        <f t="shared" si="1"/>
        <v>0</v>
      </c>
    </row>
    <row r="10" spans="1:8" x14ac:dyDescent="0.35">
      <c r="A10" s="1" t="s">
        <v>85</v>
      </c>
      <c r="B10" s="1">
        <v>0</v>
      </c>
      <c r="C10" s="38">
        <v>20</v>
      </c>
      <c r="D10" s="1"/>
      <c r="E10" s="67">
        <f t="shared" si="0"/>
        <v>0</v>
      </c>
      <c r="F10" s="1"/>
      <c r="G10" s="159"/>
      <c r="H10" s="161">
        <f t="shared" si="1"/>
        <v>0</v>
      </c>
    </row>
    <row r="11" spans="1:8" x14ac:dyDescent="0.35">
      <c r="A11" s="1" t="s">
        <v>86</v>
      </c>
      <c r="B11" s="1"/>
      <c r="C11" s="38">
        <v>5</v>
      </c>
      <c r="D11" s="1"/>
      <c r="E11" s="67">
        <f t="shared" si="0"/>
        <v>0</v>
      </c>
      <c r="F11" s="1"/>
      <c r="G11" s="159"/>
      <c r="H11" s="161">
        <f t="shared" si="1"/>
        <v>0</v>
      </c>
    </row>
    <row r="12" spans="1:8" x14ac:dyDescent="0.35">
      <c r="A12" s="1" t="s">
        <v>87</v>
      </c>
      <c r="B12" s="1"/>
      <c r="C12" s="38">
        <v>1.5</v>
      </c>
      <c r="D12" s="1"/>
      <c r="E12" s="67">
        <f t="shared" si="0"/>
        <v>0</v>
      </c>
      <c r="F12" s="1"/>
      <c r="G12" s="159"/>
      <c r="H12" s="161">
        <f t="shared" si="1"/>
        <v>0</v>
      </c>
    </row>
    <row r="13" spans="1:8" x14ac:dyDescent="0.35">
      <c r="A13" s="1" t="s">
        <v>88</v>
      </c>
      <c r="B13" s="1"/>
      <c r="C13" s="38">
        <v>275</v>
      </c>
      <c r="D13" s="1"/>
      <c r="E13" s="67">
        <f t="shared" si="0"/>
        <v>0</v>
      </c>
      <c r="F13" s="1"/>
      <c r="G13" s="159"/>
      <c r="H13" s="161">
        <f t="shared" si="1"/>
        <v>0</v>
      </c>
    </row>
    <row r="14" spans="1:8" x14ac:dyDescent="0.35">
      <c r="A14" s="2" t="s">
        <v>89</v>
      </c>
      <c r="B14" s="1">
        <v>2</v>
      </c>
      <c r="C14" s="38">
        <v>1500</v>
      </c>
      <c r="D14" s="153"/>
      <c r="E14" s="67">
        <f t="shared" si="0"/>
        <v>0</v>
      </c>
      <c r="F14" s="153"/>
      <c r="G14" s="155"/>
      <c r="H14" s="161">
        <f t="shared" si="1"/>
        <v>0</v>
      </c>
    </row>
    <row r="15" spans="1:8" x14ac:dyDescent="0.35">
      <c r="A15" s="2" t="s">
        <v>91</v>
      </c>
      <c r="B15" s="1"/>
      <c r="C15" s="38">
        <v>70</v>
      </c>
      <c r="D15" s="1"/>
      <c r="E15" s="67">
        <f t="shared" si="0"/>
        <v>0</v>
      </c>
      <c r="F15" s="1"/>
      <c r="G15" s="159"/>
      <c r="H15" s="161">
        <f t="shared" si="1"/>
        <v>0</v>
      </c>
    </row>
    <row r="16" spans="1:8" x14ac:dyDescent="0.35">
      <c r="A16" s="1" t="s">
        <v>92</v>
      </c>
      <c r="B16" s="1"/>
      <c r="C16" s="38">
        <v>250</v>
      </c>
      <c r="D16" s="153"/>
      <c r="E16" s="67">
        <f t="shared" si="0"/>
        <v>0</v>
      </c>
      <c r="F16" s="153"/>
      <c r="G16" s="155"/>
      <c r="H16" s="161">
        <f t="shared" si="1"/>
        <v>0</v>
      </c>
    </row>
    <row r="17" spans="1:8" x14ac:dyDescent="0.35">
      <c r="A17" s="11" t="s">
        <v>93</v>
      </c>
      <c r="B17" s="1"/>
      <c r="C17" s="38">
        <v>120</v>
      </c>
      <c r="D17" s="1"/>
      <c r="E17" s="67">
        <f t="shared" si="0"/>
        <v>0</v>
      </c>
      <c r="F17" s="1"/>
      <c r="G17" s="159"/>
      <c r="H17" s="161">
        <f t="shared" si="1"/>
        <v>0</v>
      </c>
    </row>
    <row r="18" spans="1:8" s="3" customFormat="1" x14ac:dyDescent="0.35">
      <c r="A18" s="2" t="s">
        <v>94</v>
      </c>
      <c r="B18" s="2"/>
      <c r="C18" s="38">
        <v>20</v>
      </c>
      <c r="D18" s="2"/>
      <c r="E18" s="67">
        <f t="shared" si="0"/>
        <v>0</v>
      </c>
      <c r="F18" s="2"/>
      <c r="G18" s="22"/>
      <c r="H18" s="161">
        <f t="shared" si="1"/>
        <v>0</v>
      </c>
    </row>
    <row r="19" spans="1:8" x14ac:dyDescent="0.35">
      <c r="A19" s="11" t="s">
        <v>95</v>
      </c>
      <c r="B19" s="12"/>
      <c r="C19" s="66">
        <v>60</v>
      </c>
      <c r="D19" s="12"/>
      <c r="E19" s="67">
        <f t="shared" si="0"/>
        <v>0</v>
      </c>
      <c r="F19" s="12"/>
      <c r="G19" s="6"/>
      <c r="H19" s="161">
        <f t="shared" si="1"/>
        <v>0</v>
      </c>
    </row>
    <row r="20" spans="1:8" x14ac:dyDescent="0.35">
      <c r="A20" s="11" t="s">
        <v>96</v>
      </c>
      <c r="B20" s="12"/>
      <c r="C20" s="66">
        <v>1500</v>
      </c>
      <c r="D20" s="12"/>
      <c r="E20" s="67">
        <f t="shared" si="0"/>
        <v>0</v>
      </c>
      <c r="F20" s="12"/>
      <c r="G20" s="6"/>
      <c r="H20" s="161">
        <f t="shared" si="1"/>
        <v>0</v>
      </c>
    </row>
    <row r="21" spans="1:8" x14ac:dyDescent="0.35">
      <c r="A21" s="11" t="s">
        <v>97</v>
      </c>
      <c r="B21" s="12"/>
      <c r="C21" s="66">
        <v>20</v>
      </c>
      <c r="D21" s="12"/>
      <c r="E21" s="67">
        <f t="shared" si="0"/>
        <v>0</v>
      </c>
      <c r="F21" s="12"/>
      <c r="G21" s="6"/>
      <c r="H21" s="161">
        <f t="shared" si="1"/>
        <v>0</v>
      </c>
    </row>
    <row r="22" spans="1:8" s="23" customFormat="1" x14ac:dyDescent="0.35">
      <c r="A22" s="11" t="s">
        <v>98</v>
      </c>
      <c r="B22" s="11"/>
      <c r="C22" s="39">
        <v>2300</v>
      </c>
      <c r="D22" s="11"/>
      <c r="E22" s="67">
        <f t="shared" si="0"/>
        <v>0</v>
      </c>
      <c r="F22" s="11"/>
      <c r="G22" s="24"/>
      <c r="H22" s="161">
        <f t="shared" si="1"/>
        <v>0</v>
      </c>
    </row>
    <row r="23" spans="1:8" s="25" customFormat="1" x14ac:dyDescent="0.35">
      <c r="A23" s="13" t="s">
        <v>99</v>
      </c>
      <c r="B23" s="13"/>
      <c r="C23" s="39">
        <v>1700</v>
      </c>
      <c r="D23" s="13"/>
      <c r="E23" s="67">
        <f t="shared" si="0"/>
        <v>0</v>
      </c>
      <c r="F23" s="13"/>
      <c r="G23" s="26"/>
      <c r="H23" s="161">
        <f t="shared" si="1"/>
        <v>0</v>
      </c>
    </row>
    <row r="24" spans="1:8" s="25" customFormat="1" x14ac:dyDescent="0.35">
      <c r="A24" s="13" t="s">
        <v>100</v>
      </c>
      <c r="B24" s="13"/>
      <c r="C24" s="39">
        <v>1500</v>
      </c>
      <c r="D24" s="13"/>
      <c r="E24" s="67">
        <f t="shared" si="0"/>
        <v>0</v>
      </c>
      <c r="F24" s="13"/>
      <c r="G24" s="26"/>
      <c r="H24" s="161">
        <f t="shared" si="1"/>
        <v>0</v>
      </c>
    </row>
    <row r="25" spans="1:8" s="25" customFormat="1" x14ac:dyDescent="0.35">
      <c r="A25" s="13" t="s">
        <v>101</v>
      </c>
      <c r="B25" s="13"/>
      <c r="C25" s="39">
        <v>1400</v>
      </c>
      <c r="D25" s="13"/>
      <c r="E25" s="67">
        <f t="shared" si="0"/>
        <v>0</v>
      </c>
      <c r="F25" s="13"/>
      <c r="G25" s="26"/>
      <c r="H25" s="161">
        <f t="shared" si="1"/>
        <v>0</v>
      </c>
    </row>
    <row r="26" spans="1:8" s="25" customFormat="1" x14ac:dyDescent="0.35">
      <c r="A26" s="13" t="s">
        <v>102</v>
      </c>
      <c r="B26" s="13"/>
      <c r="C26" s="39">
        <v>2000</v>
      </c>
      <c r="D26" s="13"/>
      <c r="E26" s="67">
        <f t="shared" si="0"/>
        <v>0</v>
      </c>
      <c r="F26" s="13"/>
      <c r="G26" s="26"/>
      <c r="H26" s="161">
        <f t="shared" si="1"/>
        <v>0</v>
      </c>
    </row>
    <row r="27" spans="1:8" s="25" customFormat="1" x14ac:dyDescent="0.35">
      <c r="A27" s="13" t="s">
        <v>103</v>
      </c>
      <c r="B27" s="13"/>
      <c r="C27" s="39">
        <v>36</v>
      </c>
      <c r="D27" s="13"/>
      <c r="E27" s="67">
        <f t="shared" si="0"/>
        <v>0</v>
      </c>
      <c r="F27" s="13"/>
      <c r="G27" s="26"/>
      <c r="H27" s="161">
        <f t="shared" si="1"/>
        <v>0</v>
      </c>
    </row>
    <row r="28" spans="1:8" s="25" customFormat="1" x14ac:dyDescent="0.35">
      <c r="A28" s="13" t="s">
        <v>104</v>
      </c>
      <c r="B28" s="13"/>
      <c r="C28" s="39">
        <v>18</v>
      </c>
      <c r="D28" s="13"/>
      <c r="E28" s="67">
        <f t="shared" si="0"/>
        <v>0</v>
      </c>
      <c r="F28" s="13"/>
      <c r="G28" s="26"/>
      <c r="H28" s="161">
        <f t="shared" si="1"/>
        <v>0</v>
      </c>
    </row>
    <row r="29" spans="1:8" s="23" customFormat="1" x14ac:dyDescent="0.35">
      <c r="A29" s="13" t="s">
        <v>105</v>
      </c>
      <c r="B29" s="13"/>
      <c r="C29" s="39">
        <v>28</v>
      </c>
      <c r="D29" s="13"/>
      <c r="E29" s="67">
        <f t="shared" si="0"/>
        <v>0</v>
      </c>
      <c r="F29" s="13"/>
      <c r="G29" s="26"/>
      <c r="H29" s="161">
        <f t="shared" si="1"/>
        <v>0</v>
      </c>
    </row>
    <row r="30" spans="1:8" s="23" customFormat="1" x14ac:dyDescent="0.35">
      <c r="A30" s="13" t="s">
        <v>106</v>
      </c>
      <c r="B30" s="13"/>
      <c r="C30" s="39">
        <v>14</v>
      </c>
      <c r="D30" s="13"/>
      <c r="E30" s="67">
        <f t="shared" si="0"/>
        <v>0</v>
      </c>
      <c r="F30" s="13"/>
      <c r="G30" s="26"/>
      <c r="H30" s="161">
        <f t="shared" si="1"/>
        <v>0</v>
      </c>
    </row>
    <row r="31" spans="1:8" s="23" customFormat="1" x14ac:dyDescent="0.35">
      <c r="A31" s="13" t="s">
        <v>107</v>
      </c>
      <c r="B31" s="13"/>
      <c r="C31" s="39">
        <v>25</v>
      </c>
      <c r="D31" s="13"/>
      <c r="E31" s="67">
        <f t="shared" si="0"/>
        <v>0</v>
      </c>
      <c r="F31" s="13"/>
      <c r="G31" s="26"/>
      <c r="H31" s="161">
        <f t="shared" si="1"/>
        <v>0</v>
      </c>
    </row>
    <row r="32" spans="1:8" s="23" customFormat="1" x14ac:dyDescent="0.35">
      <c r="A32" s="13" t="s">
        <v>108</v>
      </c>
      <c r="B32" s="13"/>
      <c r="C32" s="39">
        <v>12</v>
      </c>
      <c r="D32" s="13"/>
      <c r="E32" s="67">
        <f t="shared" si="0"/>
        <v>0</v>
      </c>
      <c r="F32" s="13"/>
      <c r="G32" s="26"/>
      <c r="H32" s="161">
        <f t="shared" si="1"/>
        <v>0</v>
      </c>
    </row>
    <row r="33" spans="1:8" s="23" customFormat="1" x14ac:dyDescent="0.35">
      <c r="A33" s="13" t="s">
        <v>109</v>
      </c>
      <c r="B33" s="13"/>
      <c r="C33" s="39">
        <v>50</v>
      </c>
      <c r="D33" s="13"/>
      <c r="E33" s="67">
        <f t="shared" si="0"/>
        <v>0</v>
      </c>
      <c r="F33" s="13"/>
      <c r="G33" s="26"/>
      <c r="H33" s="161">
        <f t="shared" si="1"/>
        <v>0</v>
      </c>
    </row>
    <row r="34" spans="1:8" s="23" customFormat="1" x14ac:dyDescent="0.35">
      <c r="A34" s="13" t="s">
        <v>110</v>
      </c>
      <c r="B34" s="13"/>
      <c r="C34" s="39">
        <v>120</v>
      </c>
      <c r="D34" s="13"/>
      <c r="E34" s="67">
        <f t="shared" si="0"/>
        <v>0</v>
      </c>
      <c r="F34" s="13"/>
      <c r="G34" s="26"/>
      <c r="H34" s="161">
        <f t="shared" si="1"/>
        <v>0</v>
      </c>
    </row>
    <row r="35" spans="1:8" s="25" customFormat="1" x14ac:dyDescent="0.35">
      <c r="A35" s="13" t="s">
        <v>111</v>
      </c>
      <c r="B35" s="13"/>
      <c r="C35" s="39">
        <v>25</v>
      </c>
      <c r="D35" s="13"/>
      <c r="E35" s="67">
        <f t="shared" si="0"/>
        <v>0</v>
      </c>
      <c r="F35" s="13"/>
      <c r="G35" s="26"/>
      <c r="H35" s="161">
        <f t="shared" si="1"/>
        <v>0</v>
      </c>
    </row>
    <row r="36" spans="1:8" s="25" customFormat="1" x14ac:dyDescent="0.35">
      <c r="A36" s="13" t="s">
        <v>112</v>
      </c>
      <c r="B36" s="13"/>
      <c r="C36" s="39">
        <v>10</v>
      </c>
      <c r="D36" s="13"/>
      <c r="E36" s="67">
        <f t="shared" si="0"/>
        <v>0</v>
      </c>
      <c r="F36" s="13"/>
      <c r="G36" s="26"/>
      <c r="H36" s="161">
        <f t="shared" si="1"/>
        <v>0</v>
      </c>
    </row>
    <row r="37" spans="1:8" s="25" customFormat="1" x14ac:dyDescent="0.35">
      <c r="A37" s="13" t="s">
        <v>113</v>
      </c>
      <c r="B37" s="13"/>
      <c r="C37" s="39">
        <v>80</v>
      </c>
      <c r="D37" s="13"/>
      <c r="E37" s="67">
        <f t="shared" si="0"/>
        <v>0</v>
      </c>
      <c r="F37" s="13"/>
      <c r="G37" s="26"/>
      <c r="H37" s="161">
        <f t="shared" si="1"/>
        <v>0</v>
      </c>
    </row>
    <row r="38" spans="1:8" s="25" customFormat="1" x14ac:dyDescent="0.35">
      <c r="A38" s="13" t="s">
        <v>114</v>
      </c>
      <c r="B38" s="13"/>
      <c r="C38" s="39">
        <v>5</v>
      </c>
      <c r="D38" s="13"/>
      <c r="E38" s="67">
        <f t="shared" si="0"/>
        <v>0</v>
      </c>
      <c r="F38" s="13"/>
      <c r="G38" s="26"/>
      <c r="H38" s="161">
        <f t="shared" si="1"/>
        <v>0</v>
      </c>
    </row>
    <row r="39" spans="1:8" s="25" customFormat="1" x14ac:dyDescent="0.35">
      <c r="A39" s="13" t="s">
        <v>115</v>
      </c>
      <c r="B39" s="13"/>
      <c r="C39" s="39">
        <v>20</v>
      </c>
      <c r="D39" s="13"/>
      <c r="E39" s="67">
        <f t="shared" si="0"/>
        <v>0</v>
      </c>
      <c r="F39" s="13"/>
      <c r="G39" s="26"/>
      <c r="H39" s="161">
        <f t="shared" si="1"/>
        <v>0</v>
      </c>
    </row>
    <row r="40" spans="1:8" s="25" customFormat="1" x14ac:dyDescent="0.35">
      <c r="A40" s="13" t="s">
        <v>116</v>
      </c>
      <c r="B40" s="13"/>
      <c r="C40" s="39">
        <v>190</v>
      </c>
      <c r="D40" s="13"/>
      <c r="E40" s="67">
        <f t="shared" si="0"/>
        <v>0</v>
      </c>
      <c r="F40" s="13"/>
      <c r="G40" s="26"/>
      <c r="H40" s="161">
        <f t="shared" si="1"/>
        <v>0</v>
      </c>
    </row>
    <row r="41" spans="1:8" s="25" customFormat="1" x14ac:dyDescent="0.35">
      <c r="A41" s="13" t="s">
        <v>117</v>
      </c>
      <c r="B41" s="13"/>
      <c r="C41" s="39">
        <v>1</v>
      </c>
      <c r="D41" s="13"/>
      <c r="E41" s="67">
        <f t="shared" si="0"/>
        <v>0</v>
      </c>
      <c r="F41" s="13"/>
      <c r="G41" s="26"/>
      <c r="H41" s="161">
        <f t="shared" si="1"/>
        <v>0</v>
      </c>
    </row>
    <row r="42" spans="1:8" s="25" customFormat="1" x14ac:dyDescent="0.35">
      <c r="A42" s="13" t="s">
        <v>118</v>
      </c>
      <c r="B42" s="13"/>
      <c r="C42" s="39">
        <v>1</v>
      </c>
      <c r="D42" s="13"/>
      <c r="E42" s="67">
        <f t="shared" si="0"/>
        <v>0</v>
      </c>
      <c r="F42" s="13"/>
      <c r="G42" s="26"/>
      <c r="H42" s="161">
        <f t="shared" si="1"/>
        <v>0</v>
      </c>
    </row>
    <row r="43" spans="1:8" s="25" customFormat="1" x14ac:dyDescent="0.35">
      <c r="A43" s="13" t="s">
        <v>119</v>
      </c>
      <c r="B43" s="13"/>
      <c r="C43" s="39">
        <v>20</v>
      </c>
      <c r="D43" s="13"/>
      <c r="E43" s="67">
        <f t="shared" si="0"/>
        <v>0</v>
      </c>
      <c r="F43" s="13"/>
      <c r="G43" s="26"/>
      <c r="H43" s="161">
        <f t="shared" si="1"/>
        <v>0</v>
      </c>
    </row>
    <row r="44" spans="1:8" s="25" customFormat="1" x14ac:dyDescent="0.35">
      <c r="A44" s="13" t="s">
        <v>120</v>
      </c>
      <c r="B44" s="13"/>
      <c r="C44" s="39">
        <v>1</v>
      </c>
      <c r="D44" s="13"/>
      <c r="E44" s="67">
        <f t="shared" si="0"/>
        <v>0</v>
      </c>
      <c r="F44" s="13"/>
      <c r="G44" s="26"/>
      <c r="H44" s="161">
        <f t="shared" si="1"/>
        <v>0</v>
      </c>
    </row>
    <row r="45" spans="1:8" s="25" customFormat="1" x14ac:dyDescent="0.35">
      <c r="A45" s="13" t="s">
        <v>326</v>
      </c>
      <c r="B45" s="13"/>
      <c r="C45" s="39">
        <v>200</v>
      </c>
      <c r="D45" s="13"/>
      <c r="E45" s="67">
        <f t="shared" si="0"/>
        <v>0</v>
      </c>
      <c r="F45" s="13"/>
      <c r="G45" s="26"/>
      <c r="H45" s="161">
        <f t="shared" si="1"/>
        <v>0</v>
      </c>
    </row>
    <row r="46" spans="1:8" s="25" customFormat="1" x14ac:dyDescent="0.35">
      <c r="A46" s="13" t="s">
        <v>121</v>
      </c>
      <c r="B46" s="13"/>
      <c r="C46" s="39"/>
      <c r="D46" s="160"/>
      <c r="E46" s="67">
        <f t="shared" si="0"/>
        <v>0</v>
      </c>
      <c r="F46" s="13"/>
      <c r="G46" s="26"/>
      <c r="H46" s="161">
        <f t="shared" si="1"/>
        <v>0</v>
      </c>
    </row>
    <row r="47" spans="1:8" s="23" customFormat="1" x14ac:dyDescent="0.35">
      <c r="A47" s="11" t="s">
        <v>122</v>
      </c>
      <c r="B47" s="160"/>
      <c r="C47" s="39"/>
      <c r="D47" s="160"/>
      <c r="E47" s="67">
        <f t="shared" si="0"/>
        <v>0</v>
      </c>
      <c r="F47" s="160"/>
      <c r="G47" s="160"/>
      <c r="H47" s="161">
        <f t="shared" si="1"/>
        <v>0</v>
      </c>
    </row>
    <row r="48" spans="1:8" s="23" customFormat="1" x14ac:dyDescent="0.35">
      <c r="A48" s="11" t="s">
        <v>123</v>
      </c>
      <c r="B48" s="160"/>
      <c r="C48" s="39"/>
      <c r="D48" s="160"/>
      <c r="E48" s="67">
        <f t="shared" si="0"/>
        <v>0</v>
      </c>
      <c r="F48" s="160"/>
      <c r="G48" s="160"/>
      <c r="H48" s="161">
        <f t="shared" si="1"/>
        <v>0</v>
      </c>
    </row>
    <row r="49" spans="1:8" s="23" customFormat="1" x14ac:dyDescent="0.35">
      <c r="A49" s="11" t="s">
        <v>124</v>
      </c>
      <c r="B49" s="11"/>
      <c r="C49" s="39">
        <v>2200</v>
      </c>
      <c r="D49" s="160"/>
      <c r="E49" s="67">
        <f t="shared" si="0"/>
        <v>0</v>
      </c>
      <c r="F49" s="11"/>
      <c r="G49" s="24"/>
      <c r="H49" s="161">
        <f t="shared" si="1"/>
        <v>0</v>
      </c>
    </row>
    <row r="50" spans="1:8" s="23" customFormat="1" x14ac:dyDescent="0.35">
      <c r="A50" s="11" t="s">
        <v>125</v>
      </c>
      <c r="B50" s="11"/>
      <c r="C50" s="39"/>
      <c r="D50" s="160"/>
      <c r="E50" s="67">
        <f t="shared" si="0"/>
        <v>0</v>
      </c>
      <c r="F50" s="11"/>
      <c r="G50" s="24"/>
      <c r="H50" s="161">
        <f t="shared" si="1"/>
        <v>0</v>
      </c>
    </row>
    <row r="51" spans="1:8" s="23" customFormat="1" x14ac:dyDescent="0.35">
      <c r="A51" s="11" t="s">
        <v>126</v>
      </c>
      <c r="B51" s="11"/>
      <c r="C51" s="39">
        <v>450</v>
      </c>
      <c r="D51" s="160"/>
      <c r="E51" s="67">
        <f t="shared" si="0"/>
        <v>0</v>
      </c>
      <c r="F51" s="11"/>
      <c r="G51" s="24"/>
      <c r="H51" s="161">
        <f t="shared" si="1"/>
        <v>0</v>
      </c>
    </row>
    <row r="52" spans="1:8" s="25" customFormat="1" x14ac:dyDescent="0.35">
      <c r="A52" s="13" t="s">
        <v>127</v>
      </c>
      <c r="B52" s="13"/>
      <c r="C52" s="39">
        <v>1450</v>
      </c>
      <c r="D52" s="160"/>
      <c r="E52" s="67">
        <f t="shared" si="0"/>
        <v>0</v>
      </c>
      <c r="F52" s="13"/>
      <c r="G52" s="26"/>
      <c r="H52" s="161">
        <f t="shared" si="1"/>
        <v>0</v>
      </c>
    </row>
    <row r="53" spans="1:8" s="23" customFormat="1" x14ac:dyDescent="0.35">
      <c r="A53" s="11" t="s">
        <v>128</v>
      </c>
      <c r="B53" s="11"/>
      <c r="C53" s="39">
        <v>1800</v>
      </c>
      <c r="D53" s="160"/>
      <c r="E53" s="67">
        <f t="shared" si="0"/>
        <v>0</v>
      </c>
      <c r="F53" s="11"/>
      <c r="G53" s="24"/>
      <c r="H53" s="161">
        <f t="shared" si="1"/>
        <v>0</v>
      </c>
    </row>
    <row r="54" spans="1:8" s="23" customFormat="1" x14ac:dyDescent="0.35">
      <c r="A54" s="11" t="s">
        <v>129</v>
      </c>
      <c r="B54" s="11"/>
      <c r="C54" s="39">
        <v>1200</v>
      </c>
      <c r="D54" s="160"/>
      <c r="E54" s="67">
        <f t="shared" si="0"/>
        <v>0</v>
      </c>
      <c r="F54" s="11"/>
      <c r="G54" s="24"/>
      <c r="H54" s="161">
        <f t="shared" si="1"/>
        <v>0</v>
      </c>
    </row>
    <row r="55" spans="1:8" s="23" customFormat="1" x14ac:dyDescent="0.35">
      <c r="A55" s="13" t="s">
        <v>130</v>
      </c>
      <c r="B55" s="11"/>
      <c r="C55" s="39"/>
      <c r="D55" s="160"/>
      <c r="E55" s="67">
        <f t="shared" si="0"/>
        <v>0</v>
      </c>
      <c r="F55" s="11"/>
      <c r="G55" s="24"/>
      <c r="H55" s="161">
        <f t="shared" si="1"/>
        <v>0</v>
      </c>
    </row>
    <row r="56" spans="1:8" s="23" customFormat="1" x14ac:dyDescent="0.35">
      <c r="A56" s="13" t="s">
        <v>131</v>
      </c>
      <c r="B56" s="11"/>
      <c r="C56" s="39">
        <v>2400</v>
      </c>
      <c r="D56" s="11"/>
      <c r="E56" s="67">
        <f t="shared" si="0"/>
        <v>0</v>
      </c>
      <c r="F56" s="11"/>
      <c r="G56" s="24"/>
      <c r="H56" s="161">
        <f t="shared" si="1"/>
        <v>0</v>
      </c>
    </row>
    <row r="57" spans="1:8" s="23" customFormat="1" x14ac:dyDescent="0.35">
      <c r="A57" s="11" t="s">
        <v>132</v>
      </c>
      <c r="B57" s="11"/>
      <c r="C57" s="39">
        <v>1500</v>
      </c>
      <c r="D57" s="13"/>
      <c r="E57" s="67">
        <f t="shared" si="0"/>
        <v>0</v>
      </c>
      <c r="F57" s="13"/>
      <c r="G57" s="26"/>
      <c r="H57" s="161">
        <f t="shared" si="1"/>
        <v>0</v>
      </c>
    </row>
    <row r="58" spans="1:8" ht="15" thickBot="1" x14ac:dyDescent="0.4">
      <c r="H58" s="162">
        <f>SUM(H6:H57)</f>
        <v>0</v>
      </c>
    </row>
    <row r="59" spans="1:8" ht="15" thickTop="1" x14ac:dyDescent="0.35"/>
    <row r="60" spans="1:8" ht="216" customHeight="1" x14ac:dyDescent="0.35">
      <c r="A60" s="168" t="s">
        <v>327</v>
      </c>
      <c r="B60" s="168"/>
      <c r="C60" s="168"/>
      <c r="D60" s="168"/>
      <c r="E60" s="168"/>
      <c r="F60" s="168"/>
      <c r="G60" s="168"/>
      <c r="H60" s="168"/>
    </row>
    <row r="61" spans="1:8" x14ac:dyDescent="0.35">
      <c r="A61" s="138"/>
      <c r="B61" s="138"/>
      <c r="C61" s="138"/>
      <c r="D61" s="138"/>
      <c r="E61" s="138"/>
      <c r="F61" s="138"/>
      <c r="G61" s="147"/>
      <c r="H61" s="138"/>
    </row>
    <row r="62" spans="1:8" x14ac:dyDescent="0.35">
      <c r="A62" s="138"/>
      <c r="B62" s="138"/>
      <c r="C62" s="138"/>
      <c r="D62" s="138"/>
      <c r="E62" s="138"/>
      <c r="F62" s="138"/>
      <c r="G62" s="147"/>
      <c r="H62" s="138"/>
    </row>
    <row r="63" spans="1:8" x14ac:dyDescent="0.35">
      <c r="A63" s="138"/>
      <c r="B63" s="138"/>
      <c r="C63" s="138"/>
      <c r="D63" s="138"/>
      <c r="E63" s="138"/>
      <c r="F63" s="138"/>
      <c r="G63" s="147"/>
      <c r="H63" s="138"/>
    </row>
    <row r="64" spans="1:8" x14ac:dyDescent="0.35">
      <c r="A64" s="138"/>
      <c r="B64" s="138"/>
      <c r="C64" s="138"/>
      <c r="D64" s="138"/>
      <c r="E64" s="138"/>
      <c r="F64" s="138"/>
      <c r="G64" s="147"/>
      <c r="H64" s="138"/>
    </row>
    <row r="65" spans="1:8" x14ac:dyDescent="0.35">
      <c r="A65" s="138"/>
      <c r="B65" s="138"/>
      <c r="C65" s="138"/>
      <c r="D65" s="138"/>
      <c r="E65" s="138"/>
      <c r="F65" s="138"/>
      <c r="G65" s="147"/>
      <c r="H65" s="138"/>
    </row>
    <row r="66" spans="1:8" x14ac:dyDescent="0.35">
      <c r="A66" s="138"/>
      <c r="B66" s="138"/>
      <c r="C66" s="138"/>
      <c r="D66" s="138"/>
      <c r="E66" s="138"/>
      <c r="F66" s="138"/>
      <c r="G66" s="147"/>
      <c r="H66" s="138"/>
    </row>
    <row r="67" spans="1:8" x14ac:dyDescent="0.35">
      <c r="A67" s="138"/>
      <c r="B67" s="138"/>
      <c r="C67" s="138"/>
      <c r="D67" s="138"/>
      <c r="E67" s="138"/>
      <c r="F67" s="138"/>
      <c r="G67" s="147"/>
      <c r="H67" s="138"/>
    </row>
    <row r="68" spans="1:8" s="3" customFormat="1" x14ac:dyDescent="0.35">
      <c r="A68" s="138"/>
      <c r="B68" s="138"/>
      <c r="C68" s="138"/>
      <c r="D68" s="138"/>
      <c r="E68" s="138"/>
      <c r="F68" s="138"/>
      <c r="G68" s="147"/>
      <c r="H68" s="138"/>
    </row>
    <row r="69" spans="1:8" s="3" customFormat="1" x14ac:dyDescent="0.35">
      <c r="A69" s="138"/>
      <c r="B69" s="138"/>
      <c r="C69" s="138"/>
      <c r="D69" s="138"/>
      <c r="E69" s="138"/>
      <c r="F69" s="138"/>
      <c r="G69" s="147"/>
      <c r="H69" s="138"/>
    </row>
    <row r="70" spans="1:8" x14ac:dyDescent="0.35">
      <c r="A70" s="138"/>
      <c r="B70" s="138"/>
      <c r="C70" s="138"/>
      <c r="D70" s="138"/>
      <c r="E70" s="138"/>
      <c r="F70" s="138"/>
      <c r="G70" s="147"/>
      <c r="H70" s="138"/>
    </row>
    <row r="71" spans="1:8" x14ac:dyDescent="0.35">
      <c r="A71" s="138"/>
      <c r="B71" s="138"/>
      <c r="C71" s="138"/>
      <c r="D71" s="138"/>
      <c r="E71" s="138"/>
      <c r="F71" s="138"/>
      <c r="G71" s="147"/>
      <c r="H71" s="138"/>
    </row>
    <row r="72" spans="1:8" ht="147" customHeight="1" x14ac:dyDescent="0.35">
      <c r="A72" s="138"/>
      <c r="B72" s="138"/>
      <c r="C72" s="138"/>
      <c r="D72" s="138"/>
      <c r="E72" s="138"/>
      <c r="F72" s="138"/>
      <c r="G72" s="147"/>
      <c r="H72" s="138"/>
    </row>
  </sheetData>
  <mergeCells count="4">
    <mergeCell ref="A1:H1"/>
    <mergeCell ref="A60:H60"/>
    <mergeCell ref="B2:D2"/>
    <mergeCell ref="B3:D3"/>
  </mergeCells>
  <phoneticPr fontId="7" type="noConversion"/>
  <pageMargins left="0.70000000000000007" right="0.70000000000000007" top="0.75000000000000011" bottom="0.75000000000000011" header="0.30000000000000004" footer="0.30000000000000004"/>
  <pageSetup paperSize="9" scale="68" orientation="portrait" horizontalDpi="4294967292" verticalDpi="4294967292"/>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2"/>
  <sheetViews>
    <sheetView zoomScaleNormal="100" zoomScalePageLayoutView="200" workbookViewId="0">
      <pane ySplit="5" topLeftCell="A39" activePane="bottomLeft" state="frozen"/>
      <selection pane="bottomLeft" activeCell="H45" sqref="H45"/>
    </sheetView>
  </sheetViews>
  <sheetFormatPr defaultColWidth="8.81640625" defaultRowHeight="14.5" x14ac:dyDescent="0.35"/>
  <cols>
    <col min="1" max="1" width="34.54296875" bestFit="1" customWidth="1"/>
    <col min="2" max="2" width="9" customWidth="1"/>
    <col min="3" max="3" width="9.1796875" bestFit="1" customWidth="1"/>
    <col min="4" max="4" width="11.54296875" bestFit="1" customWidth="1"/>
    <col min="5" max="5" width="15.453125" style="14" customWidth="1"/>
    <col min="6" max="6" width="9.453125" bestFit="1" customWidth="1"/>
    <col min="7" max="7" width="9.453125" customWidth="1"/>
    <col min="8" max="8" width="31.26953125" style="14" customWidth="1"/>
  </cols>
  <sheetData>
    <row r="1" spans="1:8" ht="26" x14ac:dyDescent="0.35">
      <c r="A1" s="178" t="s">
        <v>133</v>
      </c>
      <c r="B1" s="178"/>
      <c r="C1" s="178"/>
      <c r="D1" s="178"/>
      <c r="E1" s="178"/>
      <c r="F1" s="178"/>
      <c r="G1" s="178"/>
      <c r="H1" s="178"/>
    </row>
    <row r="2" spans="1:8" ht="18.5" x14ac:dyDescent="0.35">
      <c r="A2" s="86" t="s">
        <v>9</v>
      </c>
      <c r="B2" s="177"/>
      <c r="C2" s="177"/>
      <c r="D2" s="177"/>
      <c r="E2" s="135"/>
      <c r="F2" s="135"/>
      <c r="G2" s="145"/>
      <c r="H2" s="135"/>
    </row>
    <row r="3" spans="1:8" ht="18.5" x14ac:dyDescent="0.35">
      <c r="A3" s="86" t="s">
        <v>10</v>
      </c>
      <c r="B3" s="177"/>
      <c r="C3" s="177"/>
      <c r="D3" s="177"/>
      <c r="E3" s="135"/>
      <c r="F3" s="135"/>
      <c r="G3" s="145"/>
      <c r="H3" s="135"/>
    </row>
    <row r="4" spans="1:8" ht="26" x14ac:dyDescent="0.35">
      <c r="A4" s="137"/>
      <c r="B4" s="137"/>
      <c r="C4" s="137"/>
      <c r="D4" s="137"/>
      <c r="E4" s="137"/>
      <c r="F4" s="137"/>
      <c r="G4" s="146"/>
      <c r="H4" s="137"/>
    </row>
    <row r="5" spans="1:8" ht="72.5" x14ac:dyDescent="0.35">
      <c r="A5" s="116" t="s">
        <v>332</v>
      </c>
      <c r="B5" s="116" t="s">
        <v>75</v>
      </c>
      <c r="C5" s="112" t="s">
        <v>134</v>
      </c>
      <c r="D5" s="112" t="s">
        <v>135</v>
      </c>
      <c r="E5" s="118" t="s">
        <v>136</v>
      </c>
      <c r="F5" s="112" t="s">
        <v>137</v>
      </c>
      <c r="G5" s="112" t="s">
        <v>163</v>
      </c>
      <c r="H5" s="119" t="s">
        <v>138</v>
      </c>
    </row>
    <row r="6" spans="1:8" s="4" customFormat="1" x14ac:dyDescent="0.35">
      <c r="A6" s="6" t="s">
        <v>81</v>
      </c>
      <c r="B6" s="8"/>
      <c r="C6" s="64">
        <v>120</v>
      </c>
      <c r="D6" s="8"/>
      <c r="E6" s="72">
        <f t="shared" ref="E6:E48" si="0">((C6*D6)/1000)</f>
        <v>0</v>
      </c>
      <c r="F6" s="8"/>
      <c r="G6" s="8"/>
      <c r="H6" s="161">
        <f>((E6*F6)*B6)*G6</f>
        <v>0</v>
      </c>
    </row>
    <row r="7" spans="1:8" x14ac:dyDescent="0.35">
      <c r="A7" s="16" t="s">
        <v>139</v>
      </c>
      <c r="B7" s="17"/>
      <c r="C7" s="64">
        <v>45</v>
      </c>
      <c r="D7" s="8"/>
      <c r="E7" s="72">
        <f t="shared" si="0"/>
        <v>0</v>
      </c>
      <c r="F7" s="8"/>
      <c r="G7" s="8"/>
      <c r="H7" s="161">
        <f t="shared" ref="H7:H48" si="1">((E7*F7)*B7)*G7</f>
        <v>0</v>
      </c>
    </row>
    <row r="8" spans="1:8" x14ac:dyDescent="0.35">
      <c r="A8" s="16" t="s">
        <v>140</v>
      </c>
      <c r="B8" s="8"/>
      <c r="C8" s="64">
        <v>5</v>
      </c>
      <c r="D8" s="8"/>
      <c r="E8" s="72">
        <f t="shared" si="0"/>
        <v>0</v>
      </c>
      <c r="F8" s="8"/>
      <c r="G8" s="8"/>
      <c r="H8" s="161">
        <f t="shared" si="1"/>
        <v>0</v>
      </c>
    </row>
    <row r="9" spans="1:8" x14ac:dyDescent="0.35">
      <c r="A9" s="6" t="s">
        <v>141</v>
      </c>
      <c r="B9" s="8"/>
      <c r="C9" s="64">
        <v>45</v>
      </c>
      <c r="D9" s="8"/>
      <c r="E9" s="72">
        <f t="shared" si="0"/>
        <v>0</v>
      </c>
      <c r="F9" s="8"/>
      <c r="G9" s="8"/>
      <c r="H9" s="161">
        <f t="shared" si="1"/>
        <v>0</v>
      </c>
    </row>
    <row r="10" spans="1:8" x14ac:dyDescent="0.35">
      <c r="A10" s="6" t="s">
        <v>142</v>
      </c>
      <c r="B10" s="8"/>
      <c r="C10" s="64">
        <v>5</v>
      </c>
      <c r="D10" s="8"/>
      <c r="E10" s="72">
        <f t="shared" si="0"/>
        <v>0</v>
      </c>
      <c r="F10" s="8"/>
      <c r="G10" s="8"/>
      <c r="H10" s="161">
        <f t="shared" si="1"/>
        <v>0</v>
      </c>
    </row>
    <row r="11" spans="1:8" s="23" customFormat="1" x14ac:dyDescent="0.35">
      <c r="A11" s="24" t="s">
        <v>143</v>
      </c>
      <c r="B11" s="9"/>
      <c r="C11" s="65">
        <v>15</v>
      </c>
      <c r="D11" s="9"/>
      <c r="E11" s="72">
        <f t="shared" si="0"/>
        <v>0</v>
      </c>
      <c r="F11" s="9"/>
      <c r="G11" s="9"/>
      <c r="H11" s="161">
        <f t="shared" si="1"/>
        <v>0</v>
      </c>
    </row>
    <row r="12" spans="1:8" s="23" customFormat="1" x14ac:dyDescent="0.35">
      <c r="A12" s="24" t="s">
        <v>144</v>
      </c>
      <c r="B12" s="9"/>
      <c r="C12" s="65">
        <v>4</v>
      </c>
      <c r="D12" s="9"/>
      <c r="E12" s="72">
        <f t="shared" si="0"/>
        <v>0</v>
      </c>
      <c r="F12" s="9"/>
      <c r="G12" s="9"/>
      <c r="H12" s="161">
        <f t="shared" si="1"/>
        <v>0</v>
      </c>
    </row>
    <row r="13" spans="1:8" s="23" customFormat="1" x14ac:dyDescent="0.35">
      <c r="A13" s="24" t="s">
        <v>84</v>
      </c>
      <c r="B13" s="9"/>
      <c r="C13" s="65">
        <v>15</v>
      </c>
      <c r="D13" s="9"/>
      <c r="E13" s="72">
        <f t="shared" si="0"/>
        <v>0</v>
      </c>
      <c r="F13" s="9"/>
      <c r="G13" s="9"/>
      <c r="H13" s="161">
        <f t="shared" si="1"/>
        <v>0</v>
      </c>
    </row>
    <row r="14" spans="1:8" s="25" customFormat="1" x14ac:dyDescent="0.35">
      <c r="A14" s="26" t="s">
        <v>145</v>
      </c>
      <c r="B14" s="27"/>
      <c r="C14" s="65"/>
      <c r="D14" s="27"/>
      <c r="E14" s="72">
        <f t="shared" si="0"/>
        <v>0</v>
      </c>
      <c r="F14" s="27"/>
      <c r="G14" s="27"/>
      <c r="H14" s="161">
        <f t="shared" si="1"/>
        <v>0</v>
      </c>
    </row>
    <row r="15" spans="1:8" x14ac:dyDescent="0.35">
      <c r="A15" s="6" t="s">
        <v>146</v>
      </c>
      <c r="B15" s="8"/>
      <c r="C15" s="64">
        <v>5</v>
      </c>
      <c r="D15" s="8"/>
      <c r="E15" s="72">
        <f t="shared" si="0"/>
        <v>0</v>
      </c>
      <c r="F15" s="8"/>
      <c r="G15" s="8"/>
      <c r="H15" s="161">
        <f t="shared" si="1"/>
        <v>0</v>
      </c>
    </row>
    <row r="16" spans="1:8" x14ac:dyDescent="0.35">
      <c r="A16" s="6" t="s">
        <v>147</v>
      </c>
      <c r="B16" s="8"/>
      <c r="C16" s="64">
        <v>1.5</v>
      </c>
      <c r="D16" s="8"/>
      <c r="E16" s="72">
        <f t="shared" si="0"/>
        <v>0</v>
      </c>
      <c r="F16" s="8"/>
      <c r="G16" s="8"/>
      <c r="H16" s="161">
        <f t="shared" si="1"/>
        <v>0</v>
      </c>
    </row>
    <row r="17" spans="1:8" x14ac:dyDescent="0.35">
      <c r="A17" s="6" t="s">
        <v>88</v>
      </c>
      <c r="B17" s="8"/>
      <c r="C17" s="64">
        <v>275</v>
      </c>
      <c r="D17" s="8"/>
      <c r="E17" s="72">
        <f t="shared" si="0"/>
        <v>0</v>
      </c>
      <c r="F17" s="8"/>
      <c r="G17" s="8"/>
      <c r="H17" s="161">
        <f t="shared" si="1"/>
        <v>0</v>
      </c>
    </row>
    <row r="18" spans="1:8" x14ac:dyDescent="0.35">
      <c r="A18" s="6" t="s">
        <v>148</v>
      </c>
      <c r="B18" s="8"/>
      <c r="C18" s="64">
        <v>0.5</v>
      </c>
      <c r="D18" s="8"/>
      <c r="E18" s="72">
        <f t="shared" si="0"/>
        <v>0</v>
      </c>
      <c r="F18" s="8"/>
      <c r="G18" s="8"/>
      <c r="H18" s="161">
        <f t="shared" si="1"/>
        <v>0</v>
      </c>
    </row>
    <row r="19" spans="1:8" x14ac:dyDescent="0.35">
      <c r="A19" s="6" t="s">
        <v>149</v>
      </c>
      <c r="B19" s="8"/>
      <c r="C19" s="64">
        <v>40</v>
      </c>
      <c r="D19" s="8"/>
      <c r="E19" s="72">
        <f>((C19*D19)/1000)</f>
        <v>0</v>
      </c>
      <c r="F19" s="8"/>
      <c r="G19" s="8"/>
      <c r="H19" s="161">
        <f t="shared" si="1"/>
        <v>0</v>
      </c>
    </row>
    <row r="20" spans="1:8" x14ac:dyDescent="0.35">
      <c r="A20" s="6" t="s">
        <v>185</v>
      </c>
      <c r="B20" s="8"/>
      <c r="C20" s="64">
        <v>5</v>
      </c>
      <c r="D20" s="8"/>
      <c r="E20" s="72">
        <f t="shared" si="0"/>
        <v>0</v>
      </c>
      <c r="F20" s="8"/>
      <c r="G20" s="8"/>
      <c r="H20" s="161">
        <f t="shared" si="1"/>
        <v>0</v>
      </c>
    </row>
    <row r="21" spans="1:8" x14ac:dyDescent="0.35">
      <c r="A21" s="6" t="s">
        <v>150</v>
      </c>
      <c r="B21" s="8"/>
      <c r="C21" s="64">
        <v>60</v>
      </c>
      <c r="D21" s="8"/>
      <c r="E21" s="72">
        <f t="shared" si="0"/>
        <v>0</v>
      </c>
      <c r="F21" s="8"/>
      <c r="G21" s="8"/>
      <c r="H21" s="161">
        <f t="shared" si="1"/>
        <v>0</v>
      </c>
    </row>
    <row r="22" spans="1:8" x14ac:dyDescent="0.35">
      <c r="A22" s="16" t="s">
        <v>323</v>
      </c>
      <c r="B22" s="8"/>
      <c r="C22" s="64">
        <v>80</v>
      </c>
      <c r="D22" s="8"/>
      <c r="E22" s="72">
        <f t="shared" si="0"/>
        <v>0</v>
      </c>
      <c r="F22" s="8"/>
      <c r="G22" s="8"/>
      <c r="H22" s="161">
        <f t="shared" si="1"/>
        <v>0</v>
      </c>
    </row>
    <row r="23" spans="1:8" x14ac:dyDescent="0.35">
      <c r="A23" s="6" t="s">
        <v>151</v>
      </c>
      <c r="B23" s="8"/>
      <c r="C23" s="64">
        <v>1100</v>
      </c>
      <c r="D23" s="8"/>
      <c r="E23" s="72">
        <f t="shared" si="0"/>
        <v>0</v>
      </c>
      <c r="F23" s="8"/>
      <c r="G23" s="8"/>
      <c r="H23" s="161">
        <f t="shared" si="1"/>
        <v>0</v>
      </c>
    </row>
    <row r="24" spans="1:8" x14ac:dyDescent="0.35">
      <c r="A24" s="11" t="s">
        <v>103</v>
      </c>
      <c r="B24" s="8"/>
      <c r="C24" s="64">
        <v>36</v>
      </c>
      <c r="D24" s="8"/>
      <c r="E24" s="72">
        <f t="shared" si="0"/>
        <v>0</v>
      </c>
      <c r="F24" s="8"/>
      <c r="G24" s="8"/>
      <c r="H24" s="161">
        <f t="shared" si="1"/>
        <v>0</v>
      </c>
    </row>
    <row r="25" spans="1:8" x14ac:dyDescent="0.35">
      <c r="A25" s="24" t="s">
        <v>152</v>
      </c>
      <c r="B25" s="8"/>
      <c r="C25" s="64">
        <v>18</v>
      </c>
      <c r="D25" s="8"/>
      <c r="E25" s="72">
        <f t="shared" si="0"/>
        <v>0</v>
      </c>
      <c r="F25" s="8"/>
      <c r="G25" s="8"/>
      <c r="H25" s="161">
        <f t="shared" si="1"/>
        <v>0</v>
      </c>
    </row>
    <row r="26" spans="1:8" x14ac:dyDescent="0.35">
      <c r="A26" s="13" t="s">
        <v>105</v>
      </c>
      <c r="B26" s="8"/>
      <c r="C26" s="64">
        <v>28</v>
      </c>
      <c r="D26" s="8"/>
      <c r="E26" s="72">
        <f t="shared" si="0"/>
        <v>0</v>
      </c>
      <c r="F26" s="8"/>
      <c r="G26" s="8"/>
      <c r="H26" s="161">
        <f t="shared" si="1"/>
        <v>0</v>
      </c>
    </row>
    <row r="27" spans="1:8" x14ac:dyDescent="0.35">
      <c r="A27" s="13" t="s">
        <v>106</v>
      </c>
      <c r="B27" s="8"/>
      <c r="C27" s="64">
        <v>14</v>
      </c>
      <c r="D27" s="8"/>
      <c r="E27" s="72">
        <f t="shared" si="0"/>
        <v>0</v>
      </c>
      <c r="F27" s="8"/>
      <c r="G27" s="8"/>
      <c r="H27" s="161">
        <f t="shared" si="1"/>
        <v>0</v>
      </c>
    </row>
    <row r="28" spans="1:8" x14ac:dyDescent="0.35">
      <c r="A28" s="13" t="s">
        <v>107</v>
      </c>
      <c r="B28" s="8"/>
      <c r="C28" s="64">
        <v>25</v>
      </c>
      <c r="D28" s="8"/>
      <c r="E28" s="72">
        <f t="shared" si="0"/>
        <v>0</v>
      </c>
      <c r="F28" s="8"/>
      <c r="G28" s="8"/>
      <c r="H28" s="161">
        <f t="shared" si="1"/>
        <v>0</v>
      </c>
    </row>
    <row r="29" spans="1:8" x14ac:dyDescent="0.35">
      <c r="A29" s="13" t="s">
        <v>108</v>
      </c>
      <c r="B29" s="8"/>
      <c r="C29" s="64">
        <v>12</v>
      </c>
      <c r="D29" s="8"/>
      <c r="E29" s="72">
        <f t="shared" si="0"/>
        <v>0</v>
      </c>
      <c r="F29" s="8"/>
      <c r="G29" s="8"/>
      <c r="H29" s="161">
        <f t="shared" si="1"/>
        <v>0</v>
      </c>
    </row>
    <row r="30" spans="1:8" x14ac:dyDescent="0.35">
      <c r="A30" s="13" t="s">
        <v>109</v>
      </c>
      <c r="B30" s="8"/>
      <c r="C30" s="64">
        <v>50</v>
      </c>
      <c r="D30" s="8"/>
      <c r="E30" s="72">
        <f>((C30*D30)/1000)</f>
        <v>0</v>
      </c>
      <c r="F30" s="8"/>
      <c r="G30" s="8"/>
      <c r="H30" s="161">
        <f t="shared" si="1"/>
        <v>0</v>
      </c>
    </row>
    <row r="31" spans="1:8" s="3" customFormat="1" x14ac:dyDescent="0.35">
      <c r="A31" s="16" t="s">
        <v>94</v>
      </c>
      <c r="B31" s="17"/>
      <c r="C31" s="64">
        <v>20</v>
      </c>
      <c r="D31" s="17"/>
      <c r="E31" s="72">
        <f t="shared" si="0"/>
        <v>0</v>
      </c>
      <c r="F31" s="17"/>
      <c r="G31" s="17"/>
      <c r="H31" s="161">
        <f t="shared" si="1"/>
        <v>0</v>
      </c>
    </row>
    <row r="32" spans="1:8" x14ac:dyDescent="0.35">
      <c r="A32" s="6" t="s">
        <v>95</v>
      </c>
      <c r="B32" s="8"/>
      <c r="C32" s="64">
        <v>60</v>
      </c>
      <c r="D32" s="8"/>
      <c r="E32" s="72">
        <f t="shared" si="0"/>
        <v>0</v>
      </c>
      <c r="F32" s="8"/>
      <c r="G32" s="8"/>
      <c r="H32" s="161">
        <f t="shared" si="1"/>
        <v>0</v>
      </c>
    </row>
    <row r="33" spans="1:8" x14ac:dyDescent="0.35">
      <c r="A33" s="6" t="s">
        <v>96</v>
      </c>
      <c r="B33" s="8"/>
      <c r="C33" s="64">
        <v>1500</v>
      </c>
      <c r="D33" s="8"/>
      <c r="E33" s="72">
        <f t="shared" si="0"/>
        <v>0</v>
      </c>
      <c r="F33" s="8"/>
      <c r="G33" s="8"/>
      <c r="H33" s="161">
        <f t="shared" si="1"/>
        <v>0</v>
      </c>
    </row>
    <row r="34" spans="1:8" x14ac:dyDescent="0.35">
      <c r="A34" s="6" t="s">
        <v>97</v>
      </c>
      <c r="B34" s="8"/>
      <c r="C34" s="64">
        <v>20</v>
      </c>
      <c r="D34" s="8"/>
      <c r="E34" s="72">
        <f t="shared" si="0"/>
        <v>0</v>
      </c>
      <c r="F34" s="8"/>
      <c r="G34" s="8"/>
      <c r="H34" s="161">
        <f t="shared" si="1"/>
        <v>0</v>
      </c>
    </row>
    <row r="35" spans="1:8" x14ac:dyDescent="0.35">
      <c r="A35" s="6" t="s">
        <v>153</v>
      </c>
      <c r="B35" s="8"/>
      <c r="C35" s="39">
        <v>1400</v>
      </c>
      <c r="D35" s="8"/>
      <c r="E35" s="72">
        <f t="shared" si="0"/>
        <v>0</v>
      </c>
      <c r="F35" s="8"/>
      <c r="G35" s="8"/>
      <c r="H35" s="161">
        <f t="shared" si="1"/>
        <v>0</v>
      </c>
    </row>
    <row r="36" spans="1:8" x14ac:dyDescent="0.35">
      <c r="A36" s="6" t="s">
        <v>154</v>
      </c>
      <c r="B36" s="8"/>
      <c r="C36" s="39">
        <v>2000</v>
      </c>
      <c r="D36" s="8"/>
      <c r="E36" s="72">
        <f>((C36*D36)/1000)</f>
        <v>0</v>
      </c>
      <c r="F36" s="8"/>
      <c r="G36" s="8"/>
      <c r="H36" s="161">
        <f t="shared" si="1"/>
        <v>0</v>
      </c>
    </row>
    <row r="37" spans="1:8" x14ac:dyDescent="0.35">
      <c r="A37" s="13" t="s">
        <v>100</v>
      </c>
      <c r="B37" s="8"/>
      <c r="C37" s="64">
        <v>1500</v>
      </c>
      <c r="D37" s="8"/>
      <c r="E37" s="72">
        <f t="shared" si="0"/>
        <v>0</v>
      </c>
      <c r="F37" s="8"/>
      <c r="G37" s="8"/>
      <c r="H37" s="161">
        <f t="shared" si="1"/>
        <v>0</v>
      </c>
    </row>
    <row r="38" spans="1:8" x14ac:dyDescent="0.35">
      <c r="A38" s="6" t="s">
        <v>99</v>
      </c>
      <c r="B38" s="8"/>
      <c r="C38" s="64">
        <v>1700</v>
      </c>
      <c r="D38" s="8"/>
      <c r="E38" s="72">
        <f t="shared" si="0"/>
        <v>0</v>
      </c>
      <c r="F38" s="8"/>
      <c r="G38" s="8"/>
      <c r="H38" s="161">
        <f t="shared" si="1"/>
        <v>0</v>
      </c>
    </row>
    <row r="39" spans="1:8" x14ac:dyDescent="0.35">
      <c r="A39" s="1" t="s">
        <v>155</v>
      </c>
      <c r="B39" s="8"/>
      <c r="C39" s="64">
        <v>20</v>
      </c>
      <c r="D39" s="8"/>
      <c r="E39" s="72">
        <f t="shared" si="0"/>
        <v>0</v>
      </c>
      <c r="F39" s="8"/>
      <c r="G39" s="8"/>
      <c r="H39" s="161">
        <f t="shared" si="1"/>
        <v>0</v>
      </c>
    </row>
    <row r="40" spans="1:8" x14ac:dyDescent="0.35">
      <c r="A40" s="2" t="s">
        <v>116</v>
      </c>
      <c r="B40" s="8"/>
      <c r="C40" s="64">
        <v>190</v>
      </c>
      <c r="D40" s="8"/>
      <c r="E40" s="72">
        <f t="shared" si="0"/>
        <v>0</v>
      </c>
      <c r="F40" s="8"/>
      <c r="G40" s="8"/>
      <c r="H40" s="161">
        <f t="shared" si="1"/>
        <v>0</v>
      </c>
    </row>
    <row r="41" spans="1:8" x14ac:dyDescent="0.35">
      <c r="A41" s="1" t="s">
        <v>156</v>
      </c>
      <c r="B41" s="1"/>
      <c r="C41" s="38">
        <v>10</v>
      </c>
      <c r="D41" s="1"/>
      <c r="E41" s="72">
        <f t="shared" si="0"/>
        <v>0</v>
      </c>
      <c r="F41" s="1"/>
      <c r="G41" s="159"/>
      <c r="H41" s="161">
        <f t="shared" si="1"/>
        <v>0</v>
      </c>
    </row>
    <row r="42" spans="1:8" x14ac:dyDescent="0.35">
      <c r="A42" s="2" t="s">
        <v>118</v>
      </c>
      <c r="B42" s="1"/>
      <c r="C42" s="38">
        <v>1</v>
      </c>
      <c r="D42" s="1"/>
      <c r="E42" s="72">
        <f t="shared" si="0"/>
        <v>0</v>
      </c>
      <c r="F42" s="1"/>
      <c r="G42" s="159"/>
      <c r="H42" s="161">
        <f t="shared" si="1"/>
        <v>0</v>
      </c>
    </row>
    <row r="43" spans="1:8" x14ac:dyDescent="0.35">
      <c r="A43" s="10" t="s">
        <v>117</v>
      </c>
      <c r="B43" s="1"/>
      <c r="C43" s="38">
        <v>1</v>
      </c>
      <c r="D43" s="1"/>
      <c r="E43" s="72">
        <f t="shared" si="0"/>
        <v>0</v>
      </c>
      <c r="F43" s="1"/>
      <c r="G43" s="159"/>
      <c r="H43" s="161">
        <f t="shared" si="1"/>
        <v>0</v>
      </c>
    </row>
    <row r="44" spans="1:8" x14ac:dyDescent="0.35">
      <c r="A44" s="2" t="s">
        <v>157</v>
      </c>
      <c r="B44" s="1"/>
      <c r="C44" s="38">
        <v>40</v>
      </c>
      <c r="D44" s="1"/>
      <c r="E44" s="72">
        <f t="shared" si="0"/>
        <v>0</v>
      </c>
      <c r="F44" s="1"/>
      <c r="G44" s="159"/>
      <c r="H44" s="161">
        <f t="shared" si="1"/>
        <v>0</v>
      </c>
    </row>
    <row r="45" spans="1:8" x14ac:dyDescent="0.35">
      <c r="A45" s="1" t="s">
        <v>122</v>
      </c>
      <c r="B45" s="2"/>
      <c r="C45" s="38">
        <v>1100</v>
      </c>
      <c r="D45" s="153"/>
      <c r="E45" s="72">
        <f t="shared" si="0"/>
        <v>0</v>
      </c>
      <c r="F45" s="153"/>
      <c r="G45" s="153"/>
      <c r="H45" s="161">
        <f t="shared" si="1"/>
        <v>0</v>
      </c>
    </row>
    <row r="46" spans="1:8" x14ac:dyDescent="0.35">
      <c r="A46" s="1" t="s">
        <v>129</v>
      </c>
      <c r="B46" s="2"/>
      <c r="C46" s="38">
        <v>1200</v>
      </c>
      <c r="D46" s="1"/>
      <c r="E46" s="72">
        <f t="shared" si="0"/>
        <v>0</v>
      </c>
      <c r="F46" s="1"/>
      <c r="G46" s="159"/>
      <c r="H46" s="161">
        <f t="shared" si="1"/>
        <v>0</v>
      </c>
    </row>
    <row r="47" spans="1:8" x14ac:dyDescent="0.35">
      <c r="A47" s="2" t="s">
        <v>158</v>
      </c>
      <c r="B47" s="2"/>
      <c r="C47" s="38">
        <v>200</v>
      </c>
      <c r="D47" s="1"/>
      <c r="E47" s="72">
        <f>((C47*D47)/1000)</f>
        <v>0</v>
      </c>
      <c r="F47" s="1"/>
      <c r="G47" s="159"/>
      <c r="H47" s="161">
        <f t="shared" si="1"/>
        <v>0</v>
      </c>
    </row>
    <row r="48" spans="1:8" x14ac:dyDescent="0.35">
      <c r="A48" s="2" t="s">
        <v>159</v>
      </c>
      <c r="B48" s="2"/>
      <c r="C48" s="38">
        <v>100</v>
      </c>
      <c r="D48" s="1"/>
      <c r="E48" s="72">
        <f t="shared" si="0"/>
        <v>0</v>
      </c>
      <c r="F48" s="1"/>
      <c r="G48" s="159"/>
      <c r="H48" s="161">
        <f t="shared" si="1"/>
        <v>0</v>
      </c>
    </row>
    <row r="49" spans="1:8" ht="15" thickBot="1" x14ac:dyDescent="0.4">
      <c r="A49" s="7" t="s">
        <v>90</v>
      </c>
      <c r="B49" s="7"/>
      <c r="C49" s="7"/>
      <c r="D49" s="7"/>
      <c r="E49" s="19"/>
      <c r="F49" s="7"/>
      <c r="G49" s="7"/>
      <c r="H49" s="163">
        <f>SUM(H6:H47)</f>
        <v>0</v>
      </c>
    </row>
    <row r="50" spans="1:8" ht="15" thickTop="1" x14ac:dyDescent="0.35"/>
    <row r="51" spans="1:8" x14ac:dyDescent="0.35">
      <c r="A51" s="179" t="s">
        <v>328</v>
      </c>
      <c r="B51" s="179"/>
      <c r="C51" s="179"/>
      <c r="D51" s="179"/>
      <c r="E51" s="179"/>
      <c r="F51" s="179"/>
      <c r="G51" s="179"/>
      <c r="H51" s="179"/>
    </row>
    <row r="52" spans="1:8" x14ac:dyDescent="0.35">
      <c r="A52" s="179"/>
      <c r="B52" s="179"/>
      <c r="C52" s="179"/>
      <c r="D52" s="179"/>
      <c r="E52" s="179"/>
      <c r="F52" s="179"/>
      <c r="G52" s="179"/>
      <c r="H52" s="179"/>
    </row>
    <row r="53" spans="1:8" x14ac:dyDescent="0.35">
      <c r="A53" s="179"/>
      <c r="B53" s="179"/>
      <c r="C53" s="179"/>
      <c r="D53" s="179"/>
      <c r="E53" s="179"/>
      <c r="F53" s="179"/>
      <c r="G53" s="179"/>
      <c r="H53" s="179"/>
    </row>
    <row r="54" spans="1:8" x14ac:dyDescent="0.35">
      <c r="A54" s="179"/>
      <c r="B54" s="179"/>
      <c r="C54" s="179"/>
      <c r="D54" s="179"/>
      <c r="E54" s="179"/>
      <c r="F54" s="179"/>
      <c r="G54" s="179"/>
      <c r="H54" s="179"/>
    </row>
    <row r="55" spans="1:8" x14ac:dyDescent="0.35">
      <c r="A55" s="179"/>
      <c r="B55" s="179"/>
      <c r="C55" s="179"/>
      <c r="D55" s="179"/>
      <c r="E55" s="179"/>
      <c r="F55" s="179"/>
      <c r="G55" s="179"/>
      <c r="H55" s="179"/>
    </row>
    <row r="56" spans="1:8" x14ac:dyDescent="0.35">
      <c r="A56" s="179"/>
      <c r="B56" s="179"/>
      <c r="C56" s="179"/>
      <c r="D56" s="179"/>
      <c r="E56" s="179"/>
      <c r="F56" s="179"/>
      <c r="G56" s="179"/>
      <c r="H56" s="179"/>
    </row>
    <row r="57" spans="1:8" x14ac:dyDescent="0.35">
      <c r="A57" s="179"/>
      <c r="B57" s="179"/>
      <c r="C57" s="179"/>
      <c r="D57" s="179"/>
      <c r="E57" s="179"/>
      <c r="F57" s="179"/>
      <c r="G57" s="179"/>
      <c r="H57" s="179"/>
    </row>
    <row r="58" spans="1:8" x14ac:dyDescent="0.35">
      <c r="A58" s="179"/>
      <c r="B58" s="179"/>
      <c r="C58" s="179"/>
      <c r="D58" s="179"/>
      <c r="E58" s="179"/>
      <c r="F58" s="179"/>
      <c r="G58" s="179"/>
      <c r="H58" s="179"/>
    </row>
    <row r="59" spans="1:8" x14ac:dyDescent="0.35">
      <c r="A59" s="179"/>
      <c r="B59" s="179"/>
      <c r="C59" s="179"/>
      <c r="D59" s="179"/>
      <c r="E59" s="179"/>
      <c r="F59" s="179"/>
      <c r="G59" s="179"/>
      <c r="H59" s="179"/>
    </row>
    <row r="60" spans="1:8" x14ac:dyDescent="0.35">
      <c r="A60" s="179"/>
      <c r="B60" s="179"/>
      <c r="C60" s="179"/>
      <c r="D60" s="179"/>
      <c r="E60" s="179"/>
      <c r="F60" s="179"/>
      <c r="G60" s="179"/>
      <c r="H60" s="179"/>
    </row>
    <row r="61" spans="1:8" x14ac:dyDescent="0.35">
      <c r="A61" s="179"/>
      <c r="B61" s="179"/>
      <c r="C61" s="179"/>
      <c r="D61" s="179"/>
      <c r="E61" s="179"/>
      <c r="F61" s="179"/>
      <c r="G61" s="179"/>
      <c r="H61" s="179"/>
    </row>
    <row r="62" spans="1:8" ht="75.75" customHeight="1" x14ac:dyDescent="0.35">
      <c r="A62" s="179"/>
      <c r="B62" s="179"/>
      <c r="C62" s="179"/>
      <c r="D62" s="179"/>
      <c r="E62" s="179"/>
      <c r="F62" s="179"/>
      <c r="G62" s="179"/>
      <c r="H62" s="179"/>
    </row>
  </sheetData>
  <mergeCells count="4">
    <mergeCell ref="A1:H1"/>
    <mergeCell ref="A51:H62"/>
    <mergeCell ref="B2:D2"/>
    <mergeCell ref="B3:D3"/>
  </mergeCells>
  <phoneticPr fontId="7" type="noConversion"/>
  <pageMargins left="0.70000000000000007" right="0.70000000000000007" top="0.75000000000000011" bottom="0.75000000000000011" header="0.30000000000000004" footer="0.30000000000000004"/>
  <pageSetup paperSize="9" scale="76" orientation="portrait" horizontalDpi="4294967292" verticalDpi="4294967292"/>
  <legacy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8"/>
  <sheetViews>
    <sheetView topLeftCell="A10" zoomScaleNormal="100" zoomScalePageLayoutView="200" workbookViewId="0">
      <selection activeCell="A28" sqref="A28:H38"/>
    </sheetView>
  </sheetViews>
  <sheetFormatPr defaultColWidth="10.81640625" defaultRowHeight="14.5" x14ac:dyDescent="0.35"/>
  <cols>
    <col min="1" max="1" width="27" customWidth="1"/>
    <col min="2" max="2" width="8.81640625" customWidth="1"/>
    <col min="3" max="3" width="8" customWidth="1"/>
    <col min="4" max="4" width="18.81640625" customWidth="1"/>
    <col min="5" max="5" width="22" customWidth="1"/>
    <col min="6" max="7" width="12" customWidth="1"/>
    <col min="8" max="8" width="34.453125" customWidth="1"/>
  </cols>
  <sheetData>
    <row r="1" spans="1:8" s="35" customFormat="1" ht="78" customHeight="1" x14ac:dyDescent="0.35">
      <c r="A1" s="178" t="s">
        <v>160</v>
      </c>
      <c r="B1" s="178"/>
      <c r="C1" s="178"/>
      <c r="D1" s="178"/>
      <c r="E1" s="178"/>
      <c r="F1" s="178"/>
      <c r="G1" s="178"/>
      <c r="H1" s="178"/>
    </row>
    <row r="2" spans="1:8" ht="18.5" x14ac:dyDescent="0.35">
      <c r="A2" s="86" t="s">
        <v>9</v>
      </c>
      <c r="B2" s="177"/>
      <c r="C2" s="177"/>
      <c r="D2" s="177"/>
      <c r="E2" s="135"/>
      <c r="F2" s="135"/>
      <c r="G2" s="135"/>
      <c r="H2" s="135"/>
    </row>
    <row r="3" spans="1:8" ht="18.5" x14ac:dyDescent="0.35">
      <c r="A3" s="86" t="s">
        <v>10</v>
      </c>
      <c r="B3" s="177"/>
      <c r="C3" s="177"/>
      <c r="D3" s="177"/>
      <c r="E3" s="135"/>
      <c r="F3" s="135"/>
      <c r="G3" s="135"/>
      <c r="H3" s="135"/>
    </row>
    <row r="4" spans="1:8" s="35" customFormat="1" ht="26" x14ac:dyDescent="0.35">
      <c r="A4" s="137"/>
      <c r="B4" s="137"/>
      <c r="C4" s="137"/>
      <c r="D4" s="137"/>
      <c r="E4" s="137"/>
      <c r="F4" s="137"/>
      <c r="G4" s="137"/>
      <c r="H4" s="137"/>
    </row>
    <row r="5" spans="1:8" s="33" customFormat="1" ht="72.5" x14ac:dyDescent="0.35">
      <c r="A5" s="120" t="s">
        <v>161</v>
      </c>
      <c r="B5" s="120" t="s">
        <v>75</v>
      </c>
      <c r="C5" s="120" t="s">
        <v>134</v>
      </c>
      <c r="D5" s="120" t="s">
        <v>135</v>
      </c>
      <c r="E5" s="118" t="s">
        <v>162</v>
      </c>
      <c r="F5" s="120" t="s">
        <v>137</v>
      </c>
      <c r="G5" s="120" t="s">
        <v>163</v>
      </c>
      <c r="H5" s="118" t="s">
        <v>138</v>
      </c>
    </row>
    <row r="6" spans="1:8" x14ac:dyDescent="0.35">
      <c r="A6" s="36" t="s">
        <v>164</v>
      </c>
      <c r="E6" s="14"/>
      <c r="H6" s="14"/>
    </row>
    <row r="7" spans="1:8" x14ac:dyDescent="0.35">
      <c r="A7" s="1" t="s">
        <v>165</v>
      </c>
      <c r="B7" s="1"/>
      <c r="C7" s="38"/>
      <c r="D7" s="1"/>
      <c r="E7" s="164">
        <f>(C7*D7)/1000</f>
        <v>0</v>
      </c>
      <c r="F7" s="1"/>
      <c r="G7" s="1"/>
      <c r="H7" s="164">
        <f>((E7*F7)*B7)*G7</f>
        <v>0</v>
      </c>
    </row>
    <row r="8" spans="1:8" x14ac:dyDescent="0.35">
      <c r="A8" s="1" t="s">
        <v>94</v>
      </c>
      <c r="B8" s="1"/>
      <c r="C8" s="38">
        <v>20</v>
      </c>
      <c r="D8" s="1"/>
      <c r="E8" s="164">
        <f>(C8*D8)/1000</f>
        <v>0</v>
      </c>
      <c r="F8" s="1"/>
      <c r="G8" s="1"/>
      <c r="H8" s="164">
        <f t="shared" ref="H8:H14" si="0">((E8*F8)*B8)*G8</f>
        <v>0</v>
      </c>
    </row>
    <row r="9" spans="1:8" x14ac:dyDescent="0.35">
      <c r="A9" s="1" t="s">
        <v>166</v>
      </c>
      <c r="B9" s="1"/>
      <c r="C9" s="38"/>
      <c r="D9" s="1"/>
      <c r="E9" s="164">
        <f t="shared" ref="E9:E14" si="1">(C9*D9)/1000</f>
        <v>0</v>
      </c>
      <c r="F9" s="1"/>
      <c r="G9" s="1"/>
      <c r="H9" s="164">
        <f t="shared" si="0"/>
        <v>0</v>
      </c>
    </row>
    <row r="10" spans="1:8" x14ac:dyDescent="0.35">
      <c r="A10" s="1" t="s">
        <v>167</v>
      </c>
      <c r="B10" s="1"/>
      <c r="C10" s="38"/>
      <c r="D10" s="1"/>
      <c r="E10" s="164">
        <f t="shared" si="1"/>
        <v>0</v>
      </c>
      <c r="F10" s="1"/>
      <c r="G10" s="1"/>
      <c r="H10" s="164">
        <f t="shared" si="0"/>
        <v>0</v>
      </c>
    </row>
    <row r="11" spans="1:8" x14ac:dyDescent="0.35">
      <c r="A11" s="1" t="s">
        <v>168</v>
      </c>
      <c r="B11" s="1"/>
      <c r="C11" s="38">
        <v>45</v>
      </c>
      <c r="D11" s="1"/>
      <c r="E11" s="164">
        <f t="shared" si="1"/>
        <v>0</v>
      </c>
      <c r="F11" s="1"/>
      <c r="G11" s="1"/>
      <c r="H11" s="164">
        <f t="shared" si="0"/>
        <v>0</v>
      </c>
    </row>
    <row r="12" spans="1:8" x14ac:dyDescent="0.35">
      <c r="A12" s="2" t="s">
        <v>169</v>
      </c>
      <c r="B12" s="2"/>
      <c r="C12" s="38">
        <v>20</v>
      </c>
      <c r="D12" s="1"/>
      <c r="E12" s="164">
        <f t="shared" si="1"/>
        <v>0</v>
      </c>
      <c r="F12" s="1"/>
      <c r="G12" s="1"/>
      <c r="H12" s="164">
        <f t="shared" si="0"/>
        <v>0</v>
      </c>
    </row>
    <row r="13" spans="1:8" x14ac:dyDescent="0.35">
      <c r="A13" s="2" t="s">
        <v>170</v>
      </c>
      <c r="B13" s="2"/>
      <c r="C13" s="38"/>
      <c r="D13" s="2"/>
      <c r="E13" s="164">
        <f t="shared" si="1"/>
        <v>0</v>
      </c>
      <c r="F13" s="2"/>
      <c r="G13" s="2"/>
      <c r="H13" s="164">
        <f t="shared" si="0"/>
        <v>0</v>
      </c>
    </row>
    <row r="14" spans="1:8" x14ac:dyDescent="0.35">
      <c r="A14" s="2" t="s">
        <v>309</v>
      </c>
      <c r="B14" s="2"/>
      <c r="C14" s="38">
        <v>1400</v>
      </c>
      <c r="D14" s="2"/>
      <c r="E14" s="164">
        <f t="shared" si="1"/>
        <v>0</v>
      </c>
      <c r="F14" s="2"/>
      <c r="G14" s="2"/>
      <c r="H14" s="164">
        <f t="shared" si="0"/>
        <v>0</v>
      </c>
    </row>
    <row r="15" spans="1:8" x14ac:dyDescent="0.35">
      <c r="C15" s="5"/>
      <c r="E15" s="14"/>
      <c r="F15" s="1" t="s">
        <v>171</v>
      </c>
      <c r="G15" s="1"/>
      <c r="H15" s="141">
        <f>SUM(H7:H14)</f>
        <v>0</v>
      </c>
    </row>
    <row r="16" spans="1:8" x14ac:dyDescent="0.35">
      <c r="A16" s="36" t="s">
        <v>172</v>
      </c>
      <c r="C16" s="5"/>
      <c r="E16" s="14"/>
      <c r="F16" s="21"/>
      <c r="G16" s="21"/>
      <c r="H16" s="20"/>
    </row>
    <row r="17" spans="1:8" x14ac:dyDescent="0.35">
      <c r="A17" s="1" t="s">
        <v>333</v>
      </c>
      <c r="B17" s="1"/>
      <c r="C17" s="38"/>
      <c r="D17" s="1"/>
      <c r="E17" s="164">
        <f>(C17*D17)/1000</f>
        <v>0</v>
      </c>
      <c r="F17" s="1"/>
      <c r="G17" s="1"/>
      <c r="H17" s="164">
        <f>((E17*F17)*B17)*G17</f>
        <v>0</v>
      </c>
    </row>
    <row r="18" spans="1:8" x14ac:dyDescent="0.35">
      <c r="A18" s="1" t="s">
        <v>334</v>
      </c>
      <c r="B18" s="1"/>
      <c r="C18" s="38"/>
      <c r="D18" s="1"/>
      <c r="E18" s="164">
        <f t="shared" ref="E18:E24" si="2">(C18*D18)/1000</f>
        <v>0</v>
      </c>
      <c r="F18" s="1"/>
      <c r="G18" s="1"/>
      <c r="H18" s="164">
        <f t="shared" ref="H18:H24" si="3">((E18*F18)*B18)*G18</f>
        <v>0</v>
      </c>
    </row>
    <row r="19" spans="1:8" x14ac:dyDescent="0.35">
      <c r="A19" s="1" t="s">
        <v>173</v>
      </c>
      <c r="B19" s="1"/>
      <c r="C19" s="38"/>
      <c r="D19" s="1"/>
      <c r="E19" s="164">
        <f t="shared" si="2"/>
        <v>0</v>
      </c>
      <c r="F19" s="1"/>
      <c r="G19" s="1"/>
      <c r="H19" s="164">
        <f t="shared" si="3"/>
        <v>0</v>
      </c>
    </row>
    <row r="20" spans="1:8" x14ac:dyDescent="0.35">
      <c r="A20" s="1" t="s">
        <v>174</v>
      </c>
      <c r="B20" s="1"/>
      <c r="C20" s="38"/>
      <c r="D20" s="1"/>
      <c r="E20" s="164">
        <f t="shared" si="2"/>
        <v>0</v>
      </c>
      <c r="F20" s="1"/>
      <c r="G20" s="1"/>
      <c r="H20" s="164">
        <f t="shared" si="3"/>
        <v>0</v>
      </c>
    </row>
    <row r="21" spans="1:8" x14ac:dyDescent="0.35">
      <c r="A21" s="1" t="s">
        <v>175</v>
      </c>
      <c r="B21" s="1"/>
      <c r="C21" s="38"/>
      <c r="D21" s="1"/>
      <c r="E21" s="164">
        <f t="shared" si="2"/>
        <v>0</v>
      </c>
      <c r="F21" s="1"/>
      <c r="G21" s="1"/>
      <c r="H21" s="164">
        <f t="shared" si="3"/>
        <v>0</v>
      </c>
    </row>
    <row r="22" spans="1:8" x14ac:dyDescent="0.35">
      <c r="A22" s="1" t="s">
        <v>176</v>
      </c>
      <c r="B22" s="1"/>
      <c r="C22" s="38"/>
      <c r="D22" s="1"/>
      <c r="E22" s="164">
        <f t="shared" si="2"/>
        <v>0</v>
      </c>
      <c r="F22" s="1"/>
      <c r="G22" s="1"/>
      <c r="H22" s="164">
        <f t="shared" si="3"/>
        <v>0</v>
      </c>
    </row>
    <row r="23" spans="1:8" x14ac:dyDescent="0.35">
      <c r="A23" s="2" t="s">
        <v>177</v>
      </c>
      <c r="B23" s="1"/>
      <c r="C23" s="38"/>
      <c r="D23" s="1"/>
      <c r="E23" s="164">
        <f t="shared" si="2"/>
        <v>0</v>
      </c>
      <c r="F23" s="1"/>
      <c r="G23" s="1"/>
      <c r="H23" s="164">
        <f t="shared" si="3"/>
        <v>0</v>
      </c>
    </row>
    <row r="24" spans="1:8" x14ac:dyDescent="0.35">
      <c r="A24" s="1" t="s">
        <v>178</v>
      </c>
      <c r="B24" s="1"/>
      <c r="C24" s="38"/>
      <c r="D24" s="1"/>
      <c r="E24" s="164">
        <f t="shared" si="2"/>
        <v>0</v>
      </c>
      <c r="F24" s="1"/>
      <c r="G24" s="1"/>
      <c r="H24" s="164">
        <f t="shared" si="3"/>
        <v>0</v>
      </c>
    </row>
    <row r="25" spans="1:8" x14ac:dyDescent="0.35">
      <c r="E25" s="14"/>
      <c r="F25" s="1" t="s">
        <v>179</v>
      </c>
      <c r="G25" s="1"/>
      <c r="H25" s="141">
        <f>SUM(H17:H24)</f>
        <v>0</v>
      </c>
    </row>
    <row r="26" spans="1:8" x14ac:dyDescent="0.35">
      <c r="E26" s="14"/>
      <c r="H26" s="14"/>
    </row>
    <row r="28" spans="1:8" x14ac:dyDescent="0.35">
      <c r="A28" s="179" t="s">
        <v>180</v>
      </c>
      <c r="B28" s="179"/>
      <c r="C28" s="179"/>
      <c r="D28" s="179"/>
      <c r="E28" s="179"/>
      <c r="F28" s="179"/>
      <c r="G28" s="179"/>
      <c r="H28" s="179"/>
    </row>
    <row r="29" spans="1:8" x14ac:dyDescent="0.35">
      <c r="A29" s="179"/>
      <c r="B29" s="179"/>
      <c r="C29" s="179"/>
      <c r="D29" s="179"/>
      <c r="E29" s="179"/>
      <c r="F29" s="179"/>
      <c r="G29" s="179"/>
      <c r="H29" s="179"/>
    </row>
    <row r="30" spans="1:8" x14ac:dyDescent="0.35">
      <c r="A30" s="179"/>
      <c r="B30" s="179"/>
      <c r="C30" s="179"/>
      <c r="D30" s="179"/>
      <c r="E30" s="179"/>
      <c r="F30" s="179"/>
      <c r="G30" s="179"/>
      <c r="H30" s="179"/>
    </row>
    <row r="31" spans="1:8" x14ac:dyDescent="0.35">
      <c r="A31" s="179"/>
      <c r="B31" s="179"/>
      <c r="C31" s="179"/>
      <c r="D31" s="179"/>
      <c r="E31" s="179"/>
      <c r="F31" s="179"/>
      <c r="G31" s="179"/>
      <c r="H31" s="179"/>
    </row>
    <row r="32" spans="1:8" x14ac:dyDescent="0.35">
      <c r="A32" s="179"/>
      <c r="B32" s="179"/>
      <c r="C32" s="179"/>
      <c r="D32" s="179"/>
      <c r="E32" s="179"/>
      <c r="F32" s="179"/>
      <c r="G32" s="179"/>
      <c r="H32" s="179"/>
    </row>
    <row r="33" spans="1:8" x14ac:dyDescent="0.35">
      <c r="A33" s="179"/>
      <c r="B33" s="179"/>
      <c r="C33" s="179"/>
      <c r="D33" s="179"/>
      <c r="E33" s="179"/>
      <c r="F33" s="179"/>
      <c r="G33" s="179"/>
      <c r="H33" s="179"/>
    </row>
    <row r="34" spans="1:8" x14ac:dyDescent="0.35">
      <c r="A34" s="179"/>
      <c r="B34" s="179"/>
      <c r="C34" s="179"/>
      <c r="D34" s="179"/>
      <c r="E34" s="179"/>
      <c r="F34" s="179"/>
      <c r="G34" s="179"/>
      <c r="H34" s="179"/>
    </row>
    <row r="35" spans="1:8" x14ac:dyDescent="0.35">
      <c r="A35" s="179"/>
      <c r="B35" s="179"/>
      <c r="C35" s="179"/>
      <c r="D35" s="179"/>
      <c r="E35" s="179"/>
      <c r="F35" s="179"/>
      <c r="G35" s="179"/>
      <c r="H35" s="179"/>
    </row>
    <row r="36" spans="1:8" x14ac:dyDescent="0.35">
      <c r="A36" s="179"/>
      <c r="B36" s="179"/>
      <c r="C36" s="179"/>
      <c r="D36" s="179"/>
      <c r="E36" s="179"/>
      <c r="F36" s="179"/>
      <c r="G36" s="179"/>
      <c r="H36" s="179"/>
    </row>
    <row r="37" spans="1:8" x14ac:dyDescent="0.35">
      <c r="A37" s="179"/>
      <c r="B37" s="179"/>
      <c r="C37" s="179"/>
      <c r="D37" s="179"/>
      <c r="E37" s="179"/>
      <c r="F37" s="179"/>
      <c r="G37" s="179"/>
      <c r="H37" s="179"/>
    </row>
    <row r="38" spans="1:8" ht="87" customHeight="1" x14ac:dyDescent="0.35">
      <c r="A38" s="179"/>
      <c r="B38" s="179"/>
      <c r="C38" s="179"/>
      <c r="D38" s="179"/>
      <c r="E38" s="179"/>
      <c r="F38" s="179"/>
      <c r="G38" s="179"/>
      <c r="H38" s="179"/>
    </row>
  </sheetData>
  <mergeCells count="4">
    <mergeCell ref="A1:H1"/>
    <mergeCell ref="A28:H38"/>
    <mergeCell ref="B2:D2"/>
    <mergeCell ref="B3:D3"/>
  </mergeCells>
  <phoneticPr fontId="7" type="noConversion"/>
  <pageMargins left="0.75000000000000011" right="0.75000000000000011" top="1" bottom="1" header="0.5" footer="0.5"/>
  <pageSetup paperSize="9" scale="94" orientation="portrait" horizontalDpi="4294967292" verticalDpi="4294967292"/>
  <legacy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0"/>
  <sheetViews>
    <sheetView zoomScaleNormal="100" zoomScalePageLayoutView="200" workbookViewId="0">
      <pane ySplit="5" topLeftCell="A40" activePane="bottomLeft" state="frozen"/>
      <selection pane="bottomLeft" activeCell="G54" sqref="G54"/>
    </sheetView>
  </sheetViews>
  <sheetFormatPr defaultColWidth="8.81640625" defaultRowHeight="14.5" x14ac:dyDescent="0.35"/>
  <cols>
    <col min="1" max="1" width="34.54296875" bestFit="1" customWidth="1"/>
    <col min="2" max="2" width="8.81640625" customWidth="1"/>
    <col min="3" max="3" width="9.1796875" bestFit="1" customWidth="1"/>
    <col min="4" max="4" width="11.54296875" bestFit="1" customWidth="1"/>
    <col min="5" max="5" width="18.81640625" style="14" customWidth="1"/>
    <col min="6" max="6" width="9.453125" bestFit="1" customWidth="1"/>
    <col min="7" max="7" width="9.453125" customWidth="1"/>
    <col min="8" max="8" width="33.81640625" style="14" customWidth="1"/>
  </cols>
  <sheetData>
    <row r="1" spans="1:9" s="35" customFormat="1" ht="26" x14ac:dyDescent="0.35">
      <c r="A1" s="178" t="s">
        <v>329</v>
      </c>
      <c r="B1" s="178"/>
      <c r="C1" s="178"/>
      <c r="D1" s="178"/>
      <c r="E1" s="178"/>
      <c r="F1" s="178"/>
      <c r="G1" s="178"/>
      <c r="H1" s="178"/>
      <c r="I1" s="140"/>
    </row>
    <row r="2" spans="1:9" ht="18.5" x14ac:dyDescent="0.35">
      <c r="A2" s="86" t="s">
        <v>9</v>
      </c>
      <c r="B2" s="177"/>
      <c r="C2" s="177"/>
      <c r="D2" s="177"/>
      <c r="E2" s="135"/>
      <c r="F2" s="135"/>
      <c r="G2" s="145"/>
      <c r="H2" s="135"/>
      <c r="I2" s="135"/>
    </row>
    <row r="3" spans="1:9" ht="18.5" x14ac:dyDescent="0.35">
      <c r="A3" s="86" t="s">
        <v>10</v>
      </c>
      <c r="B3" s="177"/>
      <c r="C3" s="177"/>
      <c r="D3" s="177"/>
      <c r="E3" s="135"/>
      <c r="F3" s="135"/>
      <c r="G3" s="145"/>
      <c r="H3" s="135"/>
      <c r="I3" s="135"/>
    </row>
    <row r="4" spans="1:9" s="35" customFormat="1" ht="26" x14ac:dyDescent="0.35">
      <c r="A4" s="137"/>
      <c r="B4" s="137"/>
      <c r="C4" s="137"/>
      <c r="D4" s="137"/>
      <c r="E4" s="137"/>
      <c r="F4" s="137"/>
      <c r="G4" s="146"/>
      <c r="H4" s="137"/>
      <c r="I4" s="140"/>
    </row>
    <row r="5" spans="1:9" ht="72.5" x14ac:dyDescent="0.35">
      <c r="A5" s="116" t="s">
        <v>181</v>
      </c>
      <c r="B5" s="116" t="s">
        <v>182</v>
      </c>
      <c r="C5" s="112" t="s">
        <v>134</v>
      </c>
      <c r="D5" s="112" t="s">
        <v>135</v>
      </c>
      <c r="E5" s="122" t="s">
        <v>136</v>
      </c>
      <c r="F5" s="112" t="s">
        <v>183</v>
      </c>
      <c r="G5" s="112" t="s">
        <v>163</v>
      </c>
      <c r="H5" s="119" t="s">
        <v>138</v>
      </c>
    </row>
    <row r="6" spans="1:9" s="4" customFormat="1" x14ac:dyDescent="0.35">
      <c r="A6" s="2" t="s">
        <v>81</v>
      </c>
      <c r="B6" s="1"/>
      <c r="C6" s="38">
        <v>120</v>
      </c>
      <c r="D6" s="2"/>
      <c r="E6" s="67">
        <f>((C6*D6)/1000)</f>
        <v>0</v>
      </c>
      <c r="F6" s="1"/>
      <c r="G6" s="1"/>
      <c r="H6" s="164">
        <f>((E6*F6)*B6)*G6</f>
        <v>0</v>
      </c>
      <c r="I6" s="138"/>
    </row>
    <row r="7" spans="1:9" x14ac:dyDescent="0.35">
      <c r="A7" s="1" t="s">
        <v>168</v>
      </c>
      <c r="B7" s="1"/>
      <c r="C7" s="38">
        <v>45</v>
      </c>
      <c r="D7" s="1"/>
      <c r="E7" s="67">
        <f t="shared" ref="E7:E53" si="0">((C7*D7)/1000)</f>
        <v>0</v>
      </c>
      <c r="F7" s="1"/>
      <c r="G7" s="1"/>
      <c r="H7" s="164">
        <f t="shared" ref="H7:H53" si="1">((E7*F7)*B7)*G7</f>
        <v>0</v>
      </c>
    </row>
    <row r="8" spans="1:9" x14ac:dyDescent="0.35">
      <c r="A8" s="1" t="s">
        <v>83</v>
      </c>
      <c r="B8" s="1"/>
      <c r="C8" s="38">
        <v>5</v>
      </c>
      <c r="D8" s="1"/>
      <c r="E8" s="67">
        <f t="shared" si="0"/>
        <v>0</v>
      </c>
      <c r="F8" s="1"/>
      <c r="G8" s="1"/>
      <c r="H8" s="164">
        <f t="shared" si="1"/>
        <v>0</v>
      </c>
    </row>
    <row r="9" spans="1:9" s="23" customFormat="1" x14ac:dyDescent="0.35">
      <c r="A9" s="11" t="s">
        <v>84</v>
      </c>
      <c r="B9" s="11"/>
      <c r="C9" s="39">
        <v>15</v>
      </c>
      <c r="D9" s="11"/>
      <c r="E9" s="67">
        <f t="shared" si="0"/>
        <v>0</v>
      </c>
      <c r="F9" s="11"/>
      <c r="G9" s="11"/>
      <c r="H9" s="164">
        <f t="shared" si="1"/>
        <v>0</v>
      </c>
    </row>
    <row r="10" spans="1:9" x14ac:dyDescent="0.35">
      <c r="A10" s="1" t="s">
        <v>184</v>
      </c>
      <c r="B10" s="1"/>
      <c r="C10" s="38">
        <v>5</v>
      </c>
      <c r="D10" s="1"/>
      <c r="E10" s="67">
        <f t="shared" si="0"/>
        <v>0</v>
      </c>
      <c r="F10" s="1"/>
      <c r="G10" s="1"/>
      <c r="H10" s="164">
        <f t="shared" si="1"/>
        <v>0</v>
      </c>
    </row>
    <row r="11" spans="1:9" x14ac:dyDescent="0.35">
      <c r="A11" s="1" t="s">
        <v>147</v>
      </c>
      <c r="B11" s="1"/>
      <c r="C11" s="38">
        <v>1.5</v>
      </c>
      <c r="D11" s="1"/>
      <c r="E11" s="67">
        <f t="shared" si="0"/>
        <v>0</v>
      </c>
      <c r="F11" s="1"/>
      <c r="G11" s="1"/>
      <c r="H11" s="164">
        <f t="shared" si="1"/>
        <v>0</v>
      </c>
    </row>
    <row r="12" spans="1:9" x14ac:dyDescent="0.35">
      <c r="A12" s="1" t="s">
        <v>88</v>
      </c>
      <c r="B12" s="1"/>
      <c r="C12" s="38">
        <v>275</v>
      </c>
      <c r="D12" s="2"/>
      <c r="E12" s="67">
        <f t="shared" si="0"/>
        <v>0</v>
      </c>
      <c r="F12" s="1"/>
      <c r="G12" s="1"/>
      <c r="H12" s="164">
        <f t="shared" si="1"/>
        <v>0</v>
      </c>
    </row>
    <row r="13" spans="1:9" x14ac:dyDescent="0.35">
      <c r="A13" s="1" t="s">
        <v>148</v>
      </c>
      <c r="B13" s="1"/>
      <c r="C13" s="38">
        <v>0.5</v>
      </c>
      <c r="D13" s="1"/>
      <c r="E13" s="67">
        <f t="shared" si="0"/>
        <v>0</v>
      </c>
      <c r="F13" s="1"/>
      <c r="G13" s="1"/>
      <c r="H13" s="164">
        <f t="shared" si="1"/>
        <v>0</v>
      </c>
    </row>
    <row r="14" spans="1:9" x14ac:dyDescent="0.35">
      <c r="A14" s="1" t="s">
        <v>149</v>
      </c>
      <c r="B14" s="1"/>
      <c r="C14" s="38">
        <v>40</v>
      </c>
      <c r="D14" s="1"/>
      <c r="E14" s="67">
        <f t="shared" si="0"/>
        <v>0</v>
      </c>
      <c r="F14" s="1"/>
      <c r="G14" s="1"/>
      <c r="H14" s="164">
        <f t="shared" si="1"/>
        <v>0</v>
      </c>
    </row>
    <row r="15" spans="1:9" x14ac:dyDescent="0.35">
      <c r="A15" s="1" t="s">
        <v>185</v>
      </c>
      <c r="B15" s="1"/>
      <c r="C15" s="38">
        <v>5</v>
      </c>
      <c r="D15" s="1"/>
      <c r="E15" s="67">
        <f t="shared" si="0"/>
        <v>0</v>
      </c>
      <c r="F15" s="1"/>
      <c r="G15" s="1"/>
      <c r="H15" s="164">
        <f t="shared" si="1"/>
        <v>0</v>
      </c>
    </row>
    <row r="16" spans="1:9" s="3" customFormat="1" x14ac:dyDescent="0.35">
      <c r="A16" s="2" t="s">
        <v>94</v>
      </c>
      <c r="B16" s="2"/>
      <c r="C16" s="38">
        <v>20</v>
      </c>
      <c r="D16" s="2"/>
      <c r="E16" s="67">
        <f t="shared" si="0"/>
        <v>0</v>
      </c>
      <c r="F16" s="2"/>
      <c r="G16" s="2"/>
      <c r="H16" s="164">
        <f t="shared" si="1"/>
        <v>0</v>
      </c>
    </row>
    <row r="17" spans="1:8" x14ac:dyDescent="0.35">
      <c r="A17" s="1" t="s">
        <v>95</v>
      </c>
      <c r="B17" s="1"/>
      <c r="C17" s="38">
        <v>60</v>
      </c>
      <c r="D17" s="1"/>
      <c r="E17" s="67">
        <f t="shared" si="0"/>
        <v>0</v>
      </c>
      <c r="F17" s="1"/>
      <c r="G17" s="1"/>
      <c r="H17" s="164">
        <f t="shared" si="1"/>
        <v>0</v>
      </c>
    </row>
    <row r="18" spans="1:8" x14ac:dyDescent="0.35">
      <c r="A18" s="1" t="s">
        <v>96</v>
      </c>
      <c r="B18" s="1"/>
      <c r="C18" s="38">
        <v>1500</v>
      </c>
      <c r="D18" s="1"/>
      <c r="E18" s="67">
        <f t="shared" si="0"/>
        <v>0</v>
      </c>
      <c r="F18" s="1"/>
      <c r="G18" s="1"/>
      <c r="H18" s="164">
        <f t="shared" si="1"/>
        <v>0</v>
      </c>
    </row>
    <row r="19" spans="1:8" x14ac:dyDescent="0.35">
      <c r="A19" s="2" t="s">
        <v>186</v>
      </c>
      <c r="B19" s="2"/>
      <c r="C19" s="38">
        <v>1700</v>
      </c>
      <c r="D19" s="2"/>
      <c r="E19" s="67">
        <f t="shared" si="0"/>
        <v>0</v>
      </c>
      <c r="F19" s="2"/>
      <c r="G19" s="2"/>
      <c r="H19" s="164">
        <f t="shared" si="1"/>
        <v>0</v>
      </c>
    </row>
    <row r="20" spans="1:8" x14ac:dyDescent="0.35">
      <c r="A20" s="6" t="s">
        <v>153</v>
      </c>
      <c r="B20" s="2"/>
      <c r="C20" s="38">
        <v>1400</v>
      </c>
      <c r="D20" s="2"/>
      <c r="E20" s="67">
        <f t="shared" si="0"/>
        <v>0</v>
      </c>
      <c r="F20" s="2"/>
      <c r="G20" s="2"/>
      <c r="H20" s="164">
        <f t="shared" si="1"/>
        <v>0</v>
      </c>
    </row>
    <row r="21" spans="1:8" x14ac:dyDescent="0.35">
      <c r="A21" s="6" t="s">
        <v>310</v>
      </c>
      <c r="B21" s="2"/>
      <c r="C21" s="38">
        <v>2000</v>
      </c>
      <c r="D21" s="2"/>
      <c r="E21" s="67">
        <f t="shared" si="0"/>
        <v>0</v>
      </c>
      <c r="F21" s="2"/>
      <c r="G21" s="2"/>
      <c r="H21" s="164">
        <f t="shared" si="1"/>
        <v>0</v>
      </c>
    </row>
    <row r="22" spans="1:8" x14ac:dyDescent="0.35">
      <c r="A22" s="13" t="s">
        <v>100</v>
      </c>
      <c r="B22" s="2"/>
      <c r="C22" s="38">
        <v>1500</v>
      </c>
      <c r="D22" s="2"/>
      <c r="E22" s="67">
        <f t="shared" si="0"/>
        <v>0</v>
      </c>
      <c r="F22" s="2"/>
      <c r="G22" s="2"/>
      <c r="H22" s="164">
        <f t="shared" si="1"/>
        <v>0</v>
      </c>
    </row>
    <row r="23" spans="1:8" x14ac:dyDescent="0.35">
      <c r="A23" s="11" t="s">
        <v>103</v>
      </c>
      <c r="B23" s="2"/>
      <c r="C23" s="38">
        <v>36</v>
      </c>
      <c r="D23" s="2"/>
      <c r="E23" s="67">
        <f t="shared" si="0"/>
        <v>0</v>
      </c>
      <c r="F23" s="2"/>
      <c r="G23" s="2"/>
      <c r="H23" s="164">
        <f t="shared" si="1"/>
        <v>0</v>
      </c>
    </row>
    <row r="24" spans="1:8" x14ac:dyDescent="0.35">
      <c r="A24" s="24" t="s">
        <v>152</v>
      </c>
      <c r="B24" s="2"/>
      <c r="C24" s="38">
        <v>18</v>
      </c>
      <c r="D24" s="2"/>
      <c r="E24" s="67">
        <f t="shared" si="0"/>
        <v>0</v>
      </c>
      <c r="F24" s="2"/>
      <c r="G24" s="2"/>
      <c r="H24" s="164">
        <f t="shared" si="1"/>
        <v>0</v>
      </c>
    </row>
    <row r="25" spans="1:8" x14ac:dyDescent="0.35">
      <c r="A25" s="13" t="s">
        <v>105</v>
      </c>
      <c r="B25" s="2"/>
      <c r="C25" s="38">
        <v>28</v>
      </c>
      <c r="D25" s="2"/>
      <c r="E25" s="67">
        <f t="shared" si="0"/>
        <v>0</v>
      </c>
      <c r="F25" s="2"/>
      <c r="G25" s="2"/>
      <c r="H25" s="164">
        <f t="shared" si="1"/>
        <v>0</v>
      </c>
    </row>
    <row r="26" spans="1:8" x14ac:dyDescent="0.35">
      <c r="A26" s="13" t="s">
        <v>106</v>
      </c>
      <c r="B26" s="2"/>
      <c r="C26" s="38">
        <v>14</v>
      </c>
      <c r="D26" s="2"/>
      <c r="E26" s="67">
        <f t="shared" si="0"/>
        <v>0</v>
      </c>
      <c r="F26" s="2"/>
      <c r="G26" s="2"/>
      <c r="H26" s="164">
        <f t="shared" si="1"/>
        <v>0</v>
      </c>
    </row>
    <row r="27" spans="1:8" x14ac:dyDescent="0.35">
      <c r="A27" s="13" t="s">
        <v>311</v>
      </c>
      <c r="B27" s="2"/>
      <c r="C27" s="38">
        <v>25</v>
      </c>
      <c r="D27" s="2"/>
      <c r="E27" s="67">
        <f t="shared" si="0"/>
        <v>0</v>
      </c>
      <c r="F27" s="2"/>
      <c r="G27" s="2"/>
      <c r="H27" s="164">
        <f t="shared" si="1"/>
        <v>0</v>
      </c>
    </row>
    <row r="28" spans="1:8" x14ac:dyDescent="0.35">
      <c r="A28" s="13" t="s">
        <v>108</v>
      </c>
      <c r="B28" s="2"/>
      <c r="C28" s="38">
        <v>12</v>
      </c>
      <c r="D28" s="2"/>
      <c r="E28" s="67">
        <f t="shared" si="0"/>
        <v>0</v>
      </c>
      <c r="F28" s="2"/>
      <c r="G28" s="2"/>
      <c r="H28" s="164">
        <f t="shared" si="1"/>
        <v>0</v>
      </c>
    </row>
    <row r="29" spans="1:8" x14ac:dyDescent="0.35">
      <c r="A29" s="13" t="s">
        <v>109</v>
      </c>
      <c r="B29" s="2"/>
      <c r="C29" s="38">
        <v>50</v>
      </c>
      <c r="D29" s="2"/>
      <c r="E29" s="67">
        <f t="shared" si="0"/>
        <v>0</v>
      </c>
      <c r="F29" s="2"/>
      <c r="G29" s="2"/>
      <c r="H29" s="164">
        <f t="shared" si="1"/>
        <v>0</v>
      </c>
    </row>
    <row r="30" spans="1:8" x14ac:dyDescent="0.35">
      <c r="A30" s="2" t="s">
        <v>119</v>
      </c>
      <c r="B30" s="2"/>
      <c r="C30" s="38">
        <v>20</v>
      </c>
      <c r="D30" s="2"/>
      <c r="E30" s="67">
        <f t="shared" si="0"/>
        <v>0</v>
      </c>
      <c r="F30" s="2"/>
      <c r="G30" s="2"/>
      <c r="H30" s="164">
        <f t="shared" si="1"/>
        <v>0</v>
      </c>
    </row>
    <row r="31" spans="1:8" x14ac:dyDescent="0.35">
      <c r="A31" s="2" t="s">
        <v>187</v>
      </c>
      <c r="B31" s="2"/>
      <c r="C31" s="39">
        <v>5</v>
      </c>
      <c r="D31" s="2"/>
      <c r="E31" s="67">
        <f t="shared" si="0"/>
        <v>0</v>
      </c>
      <c r="F31" s="2"/>
      <c r="G31" s="2"/>
      <c r="H31" s="164">
        <f t="shared" si="1"/>
        <v>0</v>
      </c>
    </row>
    <row r="32" spans="1:8" x14ac:dyDescent="0.35">
      <c r="A32" t="s">
        <v>188</v>
      </c>
      <c r="B32" s="1"/>
      <c r="C32" s="38">
        <v>60</v>
      </c>
      <c r="D32" s="1"/>
      <c r="E32" s="67">
        <f t="shared" si="0"/>
        <v>0</v>
      </c>
      <c r="F32" s="1"/>
      <c r="G32" s="1"/>
      <c r="H32" s="164">
        <f t="shared" si="1"/>
        <v>0</v>
      </c>
    </row>
    <row r="33" spans="1:8" x14ac:dyDescent="0.35">
      <c r="A33" s="2" t="s">
        <v>112</v>
      </c>
      <c r="B33" s="2"/>
      <c r="C33" s="38">
        <v>10</v>
      </c>
      <c r="D33" s="1"/>
      <c r="E33" s="67">
        <f t="shared" si="0"/>
        <v>0</v>
      </c>
      <c r="F33" s="1"/>
      <c r="G33" s="1"/>
      <c r="H33" s="164">
        <f t="shared" si="1"/>
        <v>0</v>
      </c>
    </row>
    <row r="34" spans="1:8" x14ac:dyDescent="0.35">
      <c r="A34" s="2" t="s">
        <v>117</v>
      </c>
      <c r="B34" s="2"/>
      <c r="C34" s="38">
        <v>1</v>
      </c>
      <c r="D34" s="1"/>
      <c r="E34" s="67">
        <f t="shared" si="0"/>
        <v>0</v>
      </c>
      <c r="F34" s="1"/>
      <c r="G34" s="1"/>
      <c r="H34" s="164">
        <f t="shared" si="1"/>
        <v>0</v>
      </c>
    </row>
    <row r="35" spans="1:8" x14ac:dyDescent="0.35">
      <c r="A35" s="2" t="s">
        <v>118</v>
      </c>
      <c r="B35" s="2"/>
      <c r="C35" s="38">
        <v>1</v>
      </c>
      <c r="D35" s="1"/>
      <c r="E35" s="67">
        <f t="shared" si="0"/>
        <v>0</v>
      </c>
      <c r="F35" s="1"/>
      <c r="G35" s="1"/>
      <c r="H35" s="164">
        <f t="shared" si="1"/>
        <v>0</v>
      </c>
    </row>
    <row r="36" spans="1:8" x14ac:dyDescent="0.35">
      <c r="A36" s="2" t="s">
        <v>189</v>
      </c>
      <c r="B36" s="1"/>
      <c r="C36" s="38">
        <v>20</v>
      </c>
      <c r="D36" s="1"/>
      <c r="E36" s="67">
        <f t="shared" si="0"/>
        <v>0</v>
      </c>
      <c r="F36" s="1"/>
      <c r="G36" s="1"/>
      <c r="H36" s="164">
        <f t="shared" si="1"/>
        <v>0</v>
      </c>
    </row>
    <row r="37" spans="1:8" x14ac:dyDescent="0.35">
      <c r="A37" s="2" t="s">
        <v>190</v>
      </c>
      <c r="B37" s="2"/>
      <c r="C37" s="38">
        <v>2300</v>
      </c>
      <c r="D37" s="1"/>
      <c r="E37" s="67">
        <f t="shared" si="0"/>
        <v>0</v>
      </c>
      <c r="F37" s="1"/>
      <c r="G37" s="1"/>
      <c r="H37" s="164">
        <f t="shared" si="1"/>
        <v>0</v>
      </c>
    </row>
    <row r="38" spans="1:8" x14ac:dyDescent="0.35">
      <c r="A38" s="2" t="s">
        <v>128</v>
      </c>
      <c r="B38" s="2"/>
      <c r="C38" s="38">
        <v>2000</v>
      </c>
      <c r="D38" s="1"/>
      <c r="E38" s="67">
        <f t="shared" si="0"/>
        <v>0</v>
      </c>
      <c r="F38" s="1"/>
      <c r="G38" s="1"/>
      <c r="H38" s="164">
        <f t="shared" si="1"/>
        <v>0</v>
      </c>
    </row>
    <row r="39" spans="1:8" x14ac:dyDescent="0.35">
      <c r="A39" s="2" t="s">
        <v>312</v>
      </c>
      <c r="B39" s="2"/>
      <c r="C39" s="38">
        <v>2000</v>
      </c>
      <c r="D39" s="1"/>
      <c r="E39" s="67">
        <f t="shared" si="0"/>
        <v>0</v>
      </c>
      <c r="F39" s="1"/>
      <c r="G39" s="1"/>
      <c r="H39" s="164">
        <f t="shared" si="1"/>
        <v>0</v>
      </c>
    </row>
    <row r="40" spans="1:8" x14ac:dyDescent="0.35">
      <c r="A40" s="2" t="s">
        <v>191</v>
      </c>
      <c r="B40" s="2"/>
      <c r="C40" s="38">
        <v>1250</v>
      </c>
      <c r="D40" s="1"/>
      <c r="E40" s="67">
        <f t="shared" si="0"/>
        <v>0</v>
      </c>
      <c r="F40" s="1"/>
      <c r="G40" s="1"/>
      <c r="H40" s="164">
        <f t="shared" si="1"/>
        <v>0</v>
      </c>
    </row>
    <row r="41" spans="1:8" x14ac:dyDescent="0.35">
      <c r="A41" s="2" t="s">
        <v>192</v>
      </c>
      <c r="B41" s="2"/>
      <c r="C41" s="38">
        <v>1400</v>
      </c>
      <c r="D41" s="1"/>
      <c r="E41" s="67">
        <f t="shared" si="0"/>
        <v>0</v>
      </c>
      <c r="F41" s="1"/>
      <c r="G41" s="1"/>
      <c r="H41" s="164">
        <f t="shared" si="1"/>
        <v>0</v>
      </c>
    </row>
    <row r="42" spans="1:8" x14ac:dyDescent="0.35">
      <c r="A42" s="2" t="s">
        <v>193</v>
      </c>
      <c r="B42" s="2"/>
      <c r="C42" s="38">
        <v>850</v>
      </c>
      <c r="D42" s="1"/>
      <c r="E42" s="67">
        <f t="shared" si="0"/>
        <v>0</v>
      </c>
      <c r="F42" s="1"/>
      <c r="G42" s="1"/>
      <c r="H42" s="164">
        <f t="shared" si="1"/>
        <v>0</v>
      </c>
    </row>
    <row r="43" spans="1:8" x14ac:dyDescent="0.35">
      <c r="A43" s="2" t="s">
        <v>194</v>
      </c>
      <c r="B43" s="2"/>
      <c r="C43" s="38">
        <v>150</v>
      </c>
      <c r="D43" s="1"/>
      <c r="E43" s="67">
        <f t="shared" si="0"/>
        <v>0</v>
      </c>
      <c r="F43" s="1"/>
      <c r="G43" s="1"/>
      <c r="H43" s="164">
        <f t="shared" si="1"/>
        <v>0</v>
      </c>
    </row>
    <row r="44" spans="1:8" x14ac:dyDescent="0.35">
      <c r="A44" s="2" t="s">
        <v>132</v>
      </c>
      <c r="B44" s="2"/>
      <c r="C44" s="38">
        <v>1500</v>
      </c>
      <c r="D44" s="1"/>
      <c r="E44" s="67">
        <f t="shared" si="0"/>
        <v>0</v>
      </c>
      <c r="F44" s="1"/>
      <c r="G44" s="1"/>
      <c r="H44" s="164">
        <f t="shared" si="1"/>
        <v>0</v>
      </c>
    </row>
    <row r="45" spans="1:8" x14ac:dyDescent="0.35">
      <c r="A45" s="2" t="s">
        <v>195</v>
      </c>
      <c r="B45" s="2"/>
      <c r="C45" s="38">
        <v>1200</v>
      </c>
      <c r="D45" s="1"/>
      <c r="E45" s="67">
        <f t="shared" si="0"/>
        <v>0</v>
      </c>
      <c r="F45" s="1"/>
      <c r="G45" s="1"/>
      <c r="H45" s="164">
        <f t="shared" si="1"/>
        <v>0</v>
      </c>
    </row>
    <row r="46" spans="1:8" x14ac:dyDescent="0.35">
      <c r="A46" s="2" t="s">
        <v>196</v>
      </c>
      <c r="B46" s="2"/>
      <c r="C46" s="38">
        <v>2200</v>
      </c>
      <c r="D46" s="1"/>
      <c r="E46" s="67">
        <f t="shared" si="0"/>
        <v>0</v>
      </c>
      <c r="F46" s="1"/>
      <c r="G46" s="1"/>
      <c r="H46" s="164">
        <f t="shared" si="1"/>
        <v>0</v>
      </c>
    </row>
    <row r="47" spans="1:8" s="23" customFormat="1" x14ac:dyDescent="0.35">
      <c r="A47" s="13" t="s">
        <v>197</v>
      </c>
      <c r="B47" s="13"/>
      <c r="C47" s="39">
        <v>400</v>
      </c>
      <c r="D47" s="11"/>
      <c r="E47" s="67">
        <f t="shared" si="0"/>
        <v>0</v>
      </c>
      <c r="F47" s="11"/>
      <c r="G47" s="11"/>
      <c r="H47" s="164">
        <f t="shared" si="1"/>
        <v>0</v>
      </c>
    </row>
    <row r="48" spans="1:8" s="23" customFormat="1" x14ac:dyDescent="0.35">
      <c r="A48" s="13" t="s">
        <v>198</v>
      </c>
      <c r="B48" s="13"/>
      <c r="C48" s="39">
        <v>1300</v>
      </c>
      <c r="D48" s="160"/>
      <c r="E48" s="67">
        <f t="shared" si="0"/>
        <v>0</v>
      </c>
      <c r="F48" s="160"/>
      <c r="G48" s="160"/>
      <c r="H48" s="164">
        <f t="shared" si="1"/>
        <v>0</v>
      </c>
    </row>
    <row r="49" spans="1:8" s="23" customFormat="1" x14ac:dyDescent="0.35">
      <c r="A49" s="13" t="s">
        <v>199</v>
      </c>
      <c r="B49" s="13"/>
      <c r="C49" s="39">
        <v>1100</v>
      </c>
      <c r="D49" s="160"/>
      <c r="E49" s="67">
        <f t="shared" si="0"/>
        <v>0</v>
      </c>
      <c r="F49" s="160"/>
      <c r="G49" s="160"/>
      <c r="H49" s="164">
        <f t="shared" si="1"/>
        <v>0</v>
      </c>
    </row>
    <row r="50" spans="1:8" s="23" customFormat="1" x14ac:dyDescent="0.35">
      <c r="A50" s="13" t="s">
        <v>200</v>
      </c>
      <c r="B50" s="13"/>
      <c r="C50" s="39">
        <v>1200</v>
      </c>
      <c r="D50" s="160"/>
      <c r="E50" s="67">
        <f t="shared" si="0"/>
        <v>0</v>
      </c>
      <c r="F50" s="160"/>
      <c r="G50" s="160"/>
      <c r="H50" s="164">
        <f t="shared" si="1"/>
        <v>0</v>
      </c>
    </row>
    <row r="51" spans="1:8" s="23" customFormat="1" x14ac:dyDescent="0.35">
      <c r="A51" s="13" t="s">
        <v>313</v>
      </c>
      <c r="B51" s="13"/>
      <c r="C51" s="39">
        <v>1200</v>
      </c>
      <c r="D51" s="160"/>
      <c r="E51" s="67">
        <f>((C51*D51)/1000)</f>
        <v>0</v>
      </c>
      <c r="F51" s="160"/>
      <c r="G51" s="160"/>
      <c r="H51" s="164">
        <f t="shared" si="1"/>
        <v>0</v>
      </c>
    </row>
    <row r="52" spans="1:8" s="23" customFormat="1" x14ac:dyDescent="0.35">
      <c r="A52" s="13" t="s">
        <v>121</v>
      </c>
      <c r="B52" s="13"/>
      <c r="C52" s="39">
        <v>1500</v>
      </c>
      <c r="D52" s="160"/>
      <c r="E52" s="67">
        <f t="shared" si="0"/>
        <v>0</v>
      </c>
      <c r="F52" s="11"/>
      <c r="G52" s="11"/>
      <c r="H52" s="164">
        <f t="shared" si="1"/>
        <v>0</v>
      </c>
    </row>
    <row r="53" spans="1:8" s="23" customFormat="1" x14ac:dyDescent="0.35">
      <c r="A53" s="13" t="s">
        <v>201</v>
      </c>
      <c r="B53" s="13"/>
      <c r="C53" s="39">
        <v>1300</v>
      </c>
      <c r="D53" s="160"/>
      <c r="E53" s="67">
        <f t="shared" si="0"/>
        <v>0</v>
      </c>
      <c r="F53" s="11"/>
      <c r="G53" s="11"/>
      <c r="H53" s="164">
        <f t="shared" si="1"/>
        <v>0</v>
      </c>
    </row>
    <row r="54" spans="1:8" ht="15" thickBot="1" x14ac:dyDescent="0.4">
      <c r="H54" s="162">
        <f>SUM(H6:H53)</f>
        <v>0</v>
      </c>
    </row>
    <row r="55" spans="1:8" ht="15" thickTop="1" x14ac:dyDescent="0.35"/>
    <row r="56" spans="1:8" x14ac:dyDescent="0.35">
      <c r="A56" s="179" t="s">
        <v>202</v>
      </c>
      <c r="B56" s="179"/>
      <c r="C56" s="179"/>
      <c r="D56" s="179"/>
      <c r="E56" s="179"/>
      <c r="F56" s="179"/>
      <c r="G56" s="179"/>
      <c r="H56" s="179"/>
    </row>
    <row r="57" spans="1:8" x14ac:dyDescent="0.35">
      <c r="A57" s="179"/>
      <c r="B57" s="179"/>
      <c r="C57" s="179"/>
      <c r="D57" s="179"/>
      <c r="E57" s="179"/>
      <c r="F57" s="179"/>
      <c r="G57" s="179"/>
      <c r="H57" s="179"/>
    </row>
    <row r="58" spans="1:8" x14ac:dyDescent="0.35">
      <c r="A58" s="179"/>
      <c r="B58" s="179"/>
      <c r="C58" s="179"/>
      <c r="D58" s="179"/>
      <c r="E58" s="179"/>
      <c r="F58" s="179"/>
      <c r="G58" s="179"/>
      <c r="H58" s="179"/>
    </row>
    <row r="59" spans="1:8" x14ac:dyDescent="0.35">
      <c r="A59" s="179"/>
      <c r="B59" s="179"/>
      <c r="C59" s="179"/>
      <c r="D59" s="179"/>
      <c r="E59" s="179"/>
      <c r="F59" s="179"/>
      <c r="G59" s="179"/>
      <c r="H59" s="179"/>
    </row>
    <row r="60" spans="1:8" x14ac:dyDescent="0.35">
      <c r="A60" s="179"/>
      <c r="B60" s="179"/>
      <c r="C60" s="179"/>
      <c r="D60" s="179"/>
      <c r="E60" s="179"/>
      <c r="F60" s="179"/>
      <c r="G60" s="179"/>
      <c r="H60" s="179"/>
    </row>
    <row r="61" spans="1:8" x14ac:dyDescent="0.35">
      <c r="A61" s="179"/>
      <c r="B61" s="179"/>
      <c r="C61" s="179"/>
      <c r="D61" s="179"/>
      <c r="E61" s="179"/>
      <c r="F61" s="179"/>
      <c r="G61" s="179"/>
      <c r="H61" s="179"/>
    </row>
    <row r="62" spans="1:8" x14ac:dyDescent="0.35">
      <c r="A62" s="179"/>
      <c r="B62" s="179"/>
      <c r="C62" s="179"/>
      <c r="D62" s="179"/>
      <c r="E62" s="179"/>
      <c r="F62" s="179"/>
      <c r="G62" s="179"/>
      <c r="H62" s="179"/>
    </row>
    <row r="63" spans="1:8" x14ac:dyDescent="0.35">
      <c r="A63" s="179"/>
      <c r="B63" s="179"/>
      <c r="C63" s="179"/>
      <c r="D63" s="179"/>
      <c r="E63" s="179"/>
      <c r="F63" s="179"/>
      <c r="G63" s="179"/>
      <c r="H63" s="179"/>
    </row>
    <row r="64" spans="1:8" x14ac:dyDescent="0.35">
      <c r="A64" s="179"/>
      <c r="B64" s="179"/>
      <c r="C64" s="179"/>
      <c r="D64" s="179"/>
      <c r="E64" s="179"/>
      <c r="F64" s="179"/>
      <c r="G64" s="179"/>
      <c r="H64" s="179"/>
    </row>
    <row r="65" spans="1:8" ht="12" customHeight="1" x14ac:dyDescent="0.35">
      <c r="A65" s="179"/>
      <c r="B65" s="179"/>
      <c r="C65" s="179"/>
      <c r="D65" s="179"/>
      <c r="E65" s="179"/>
      <c r="F65" s="179"/>
      <c r="G65" s="179"/>
      <c r="H65" s="179"/>
    </row>
    <row r="66" spans="1:8" ht="3" hidden="1" customHeight="1" x14ac:dyDescent="0.35">
      <c r="A66" s="179"/>
      <c r="B66" s="179"/>
      <c r="C66" s="179"/>
      <c r="D66" s="179"/>
      <c r="E66" s="179"/>
      <c r="F66" s="179"/>
      <c r="G66" s="179"/>
      <c r="H66" s="179"/>
    </row>
    <row r="67" spans="1:8" ht="14.15" hidden="1" customHeight="1" x14ac:dyDescent="0.35">
      <c r="A67" s="179"/>
      <c r="B67" s="179"/>
      <c r="C67" s="179"/>
      <c r="D67" s="179"/>
      <c r="E67" s="179"/>
      <c r="F67" s="179"/>
      <c r="G67" s="179"/>
      <c r="H67" s="179"/>
    </row>
    <row r="68" spans="1:8" ht="14.15" hidden="1" customHeight="1" x14ac:dyDescent="0.35">
      <c r="A68" s="179"/>
      <c r="B68" s="179"/>
      <c r="C68" s="179"/>
      <c r="D68" s="179"/>
      <c r="E68" s="179"/>
      <c r="F68" s="179"/>
      <c r="G68" s="179"/>
      <c r="H68" s="179"/>
    </row>
    <row r="69" spans="1:8" x14ac:dyDescent="0.35">
      <c r="A69" s="179"/>
      <c r="B69" s="179"/>
      <c r="C69" s="179"/>
      <c r="D69" s="179"/>
      <c r="E69" s="179"/>
      <c r="F69" s="179"/>
      <c r="G69" s="179"/>
      <c r="H69" s="179"/>
    </row>
    <row r="70" spans="1:8" ht="43.5" customHeight="1" x14ac:dyDescent="0.35">
      <c r="A70" s="179"/>
      <c r="B70" s="179"/>
      <c r="C70" s="179"/>
      <c r="D70" s="179"/>
      <c r="E70" s="179"/>
      <c r="F70" s="179"/>
      <c r="G70" s="179"/>
      <c r="H70" s="179"/>
    </row>
  </sheetData>
  <mergeCells count="4">
    <mergeCell ref="A1:H1"/>
    <mergeCell ref="A56:H70"/>
    <mergeCell ref="B2:D2"/>
    <mergeCell ref="B3:D3"/>
  </mergeCells>
  <phoneticPr fontId="7" type="noConversion"/>
  <pageMargins left="0.70000000000000007" right="0.70000000000000007" top="0.75000000000000011" bottom="0.75000000000000011" header="0.30000000000000004" footer="0.30000000000000004"/>
  <pageSetup paperSize="9" scale="73" orientation="portrait" horizontalDpi="4294967292" verticalDpi="4294967292"/>
  <legacyDrawing r:id="rId1"/>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2"/>
  <sheetViews>
    <sheetView topLeftCell="A13" zoomScaleNormal="100" zoomScalePageLayoutView="200" workbookViewId="0">
      <selection activeCell="H42" sqref="H42"/>
    </sheetView>
  </sheetViews>
  <sheetFormatPr defaultColWidth="10.81640625" defaultRowHeight="14.5" x14ac:dyDescent="0.35"/>
  <cols>
    <col min="1" max="1" width="29.1796875" bestFit="1" customWidth="1"/>
    <col min="4" max="4" width="12.453125" customWidth="1"/>
    <col min="5" max="5" width="19.26953125" customWidth="1"/>
    <col min="6" max="6" width="16" customWidth="1"/>
    <col min="7" max="7" width="37" customWidth="1"/>
  </cols>
  <sheetData>
    <row r="1" spans="1:8" ht="26" x14ac:dyDescent="0.35">
      <c r="A1" s="178" t="s">
        <v>203</v>
      </c>
      <c r="B1" s="178"/>
      <c r="C1" s="178"/>
      <c r="D1" s="178"/>
      <c r="E1" s="178"/>
      <c r="F1" s="178"/>
      <c r="G1" s="178"/>
    </row>
    <row r="2" spans="1:8" ht="18.5" x14ac:dyDescent="0.35">
      <c r="A2" s="86" t="s">
        <v>9</v>
      </c>
      <c r="B2" s="177"/>
      <c r="C2" s="177"/>
      <c r="D2" s="177"/>
      <c r="E2" s="135"/>
      <c r="F2" s="135"/>
      <c r="G2" s="135"/>
      <c r="H2" s="135"/>
    </row>
    <row r="3" spans="1:8" ht="18.5" x14ac:dyDescent="0.35">
      <c r="A3" s="86" t="s">
        <v>10</v>
      </c>
      <c r="B3" s="177"/>
      <c r="C3" s="177"/>
      <c r="D3" s="177"/>
      <c r="E3" s="135"/>
      <c r="F3" s="135"/>
      <c r="G3" s="135"/>
      <c r="H3" s="135"/>
    </row>
    <row r="4" spans="1:8" ht="26" x14ac:dyDescent="0.35">
      <c r="A4" s="137"/>
      <c r="B4" s="137"/>
      <c r="C4" s="137"/>
      <c r="D4" s="137"/>
      <c r="E4" s="137"/>
      <c r="F4" s="137"/>
      <c r="G4" s="137"/>
    </row>
    <row r="5" spans="1:8" ht="58" x14ac:dyDescent="0.35">
      <c r="A5" s="123" t="s">
        <v>204</v>
      </c>
      <c r="B5" s="112" t="s">
        <v>182</v>
      </c>
      <c r="C5" s="112" t="s">
        <v>134</v>
      </c>
      <c r="D5" s="112" t="s">
        <v>135</v>
      </c>
      <c r="E5" s="122" t="s">
        <v>205</v>
      </c>
      <c r="F5" s="112" t="s">
        <v>137</v>
      </c>
      <c r="G5" s="122" t="s">
        <v>138</v>
      </c>
    </row>
    <row r="6" spans="1:8" x14ac:dyDescent="0.35">
      <c r="A6" s="6" t="s">
        <v>81</v>
      </c>
      <c r="B6" s="68"/>
      <c r="C6" s="64">
        <v>120</v>
      </c>
      <c r="D6" s="68"/>
      <c r="E6" s="72">
        <f>((C6*D6)/1000)</f>
        <v>0</v>
      </c>
      <c r="F6" s="68"/>
      <c r="G6" s="161">
        <f>((E6*F6)*B6)*40</f>
        <v>0</v>
      </c>
    </row>
    <row r="7" spans="1:8" x14ac:dyDescent="0.35">
      <c r="A7" s="6" t="s">
        <v>141</v>
      </c>
      <c r="B7" s="68"/>
      <c r="C7" s="64">
        <v>45</v>
      </c>
      <c r="D7" s="68"/>
      <c r="E7" s="72">
        <f t="shared" ref="E7:E40" si="0">((C7*D7)/1000)</f>
        <v>0</v>
      </c>
      <c r="F7" s="68"/>
      <c r="G7" s="161">
        <f t="shared" ref="G7:G40" si="1">((E7*F7)*B7)*40</f>
        <v>0</v>
      </c>
    </row>
    <row r="8" spans="1:8" x14ac:dyDescent="0.35">
      <c r="A8" s="6" t="s">
        <v>142</v>
      </c>
      <c r="B8" s="68"/>
      <c r="C8" s="64">
        <v>5</v>
      </c>
      <c r="D8" s="68"/>
      <c r="E8" s="72">
        <f t="shared" si="0"/>
        <v>0</v>
      </c>
      <c r="F8" s="68"/>
      <c r="G8" s="161">
        <f t="shared" si="1"/>
        <v>0</v>
      </c>
    </row>
    <row r="9" spans="1:8" x14ac:dyDescent="0.35">
      <c r="A9" s="6" t="s">
        <v>149</v>
      </c>
      <c r="B9" s="68"/>
      <c r="C9" s="64">
        <v>20</v>
      </c>
      <c r="D9" s="68"/>
      <c r="E9" s="72">
        <f t="shared" si="0"/>
        <v>0</v>
      </c>
      <c r="F9" s="68"/>
      <c r="G9" s="161">
        <f t="shared" si="1"/>
        <v>0</v>
      </c>
    </row>
    <row r="10" spans="1:8" x14ac:dyDescent="0.35">
      <c r="A10" s="13" t="s">
        <v>103</v>
      </c>
      <c r="B10" s="68"/>
      <c r="C10" s="64">
        <v>36</v>
      </c>
      <c r="D10" s="68"/>
      <c r="E10" s="72">
        <f t="shared" si="0"/>
        <v>0</v>
      </c>
      <c r="F10" s="68"/>
      <c r="G10" s="161">
        <f t="shared" si="1"/>
        <v>0</v>
      </c>
    </row>
    <row r="11" spans="1:8" x14ac:dyDescent="0.35">
      <c r="A11" s="13" t="s">
        <v>152</v>
      </c>
      <c r="B11" s="68"/>
      <c r="C11" s="64">
        <v>18</v>
      </c>
      <c r="D11" s="68"/>
      <c r="E11" s="72">
        <f t="shared" si="0"/>
        <v>0</v>
      </c>
      <c r="F11" s="68"/>
      <c r="G11" s="161">
        <f t="shared" si="1"/>
        <v>0</v>
      </c>
    </row>
    <row r="12" spans="1:8" x14ac:dyDescent="0.35">
      <c r="A12" s="26" t="s">
        <v>206</v>
      </c>
      <c r="B12" s="68"/>
      <c r="C12" s="64">
        <v>13</v>
      </c>
      <c r="D12" s="68"/>
      <c r="E12" s="72">
        <f t="shared" si="0"/>
        <v>0</v>
      </c>
      <c r="F12" s="68"/>
      <c r="G12" s="161">
        <f t="shared" si="1"/>
        <v>0</v>
      </c>
    </row>
    <row r="13" spans="1:8" x14ac:dyDescent="0.35">
      <c r="A13" s="16" t="s">
        <v>207</v>
      </c>
      <c r="B13" s="69"/>
      <c r="C13" s="64">
        <v>20</v>
      </c>
      <c r="D13" s="69"/>
      <c r="E13" s="72">
        <f t="shared" si="0"/>
        <v>0</v>
      </c>
      <c r="F13" s="69"/>
      <c r="G13" s="161">
        <f t="shared" si="1"/>
        <v>0</v>
      </c>
    </row>
    <row r="14" spans="1:8" x14ac:dyDescent="0.35">
      <c r="A14" s="6" t="s">
        <v>95</v>
      </c>
      <c r="B14" s="68"/>
      <c r="C14" s="64">
        <v>60</v>
      </c>
      <c r="D14" s="68"/>
      <c r="E14" s="72">
        <f t="shared" si="0"/>
        <v>0</v>
      </c>
      <c r="F14" s="68"/>
      <c r="G14" s="161">
        <f t="shared" si="1"/>
        <v>0</v>
      </c>
    </row>
    <row r="15" spans="1:8" x14ac:dyDescent="0.35">
      <c r="A15" s="6" t="s">
        <v>96</v>
      </c>
      <c r="B15" s="68"/>
      <c r="C15" s="64">
        <v>1500</v>
      </c>
      <c r="D15" s="68"/>
      <c r="E15" s="72">
        <f t="shared" si="0"/>
        <v>0</v>
      </c>
      <c r="F15" s="68"/>
      <c r="G15" s="161">
        <f t="shared" si="1"/>
        <v>0</v>
      </c>
    </row>
    <row r="16" spans="1:8" x14ac:dyDescent="0.35">
      <c r="A16" s="6" t="s">
        <v>97</v>
      </c>
      <c r="B16" s="68"/>
      <c r="C16" s="64">
        <v>130</v>
      </c>
      <c r="D16" s="68"/>
      <c r="E16" s="72">
        <f t="shared" si="0"/>
        <v>0</v>
      </c>
      <c r="F16" s="68"/>
      <c r="G16" s="161">
        <f t="shared" si="1"/>
        <v>0</v>
      </c>
    </row>
    <row r="17" spans="1:8" x14ac:dyDescent="0.35">
      <c r="A17" s="6" t="s">
        <v>208</v>
      </c>
      <c r="B17" s="68"/>
      <c r="C17" s="64">
        <v>400</v>
      </c>
      <c r="D17" s="68"/>
      <c r="E17" s="72">
        <f t="shared" si="0"/>
        <v>0</v>
      </c>
      <c r="F17" s="68"/>
      <c r="G17" s="161">
        <f t="shared" si="1"/>
        <v>0</v>
      </c>
    </row>
    <row r="18" spans="1:8" x14ac:dyDescent="0.35">
      <c r="A18" s="24" t="s">
        <v>153</v>
      </c>
      <c r="B18" s="70"/>
      <c r="C18" s="65">
        <v>1400</v>
      </c>
      <c r="D18" s="70"/>
      <c r="E18" s="72">
        <f t="shared" si="0"/>
        <v>0</v>
      </c>
      <c r="F18" s="70"/>
      <c r="G18" s="161">
        <f t="shared" si="1"/>
        <v>0</v>
      </c>
      <c r="H18" s="23"/>
    </row>
    <row r="19" spans="1:8" x14ac:dyDescent="0.35">
      <c r="A19" s="16" t="s">
        <v>209</v>
      </c>
      <c r="B19" s="69"/>
      <c r="C19" s="64">
        <v>700</v>
      </c>
      <c r="D19" s="69"/>
      <c r="E19" s="72">
        <f t="shared" si="0"/>
        <v>0</v>
      </c>
      <c r="F19" s="69"/>
      <c r="G19" s="161">
        <f t="shared" si="1"/>
        <v>0</v>
      </c>
    </row>
    <row r="20" spans="1:8" x14ac:dyDescent="0.35">
      <c r="A20" s="13" t="s">
        <v>100</v>
      </c>
      <c r="B20" s="68"/>
      <c r="C20" s="64">
        <v>750</v>
      </c>
      <c r="D20" s="68"/>
      <c r="E20" s="72">
        <f t="shared" si="0"/>
        <v>0</v>
      </c>
      <c r="F20" s="68"/>
      <c r="G20" s="161">
        <f t="shared" si="1"/>
        <v>0</v>
      </c>
    </row>
    <row r="21" spans="1:8" x14ac:dyDescent="0.35">
      <c r="A21" s="6" t="s">
        <v>98</v>
      </c>
      <c r="B21" s="68"/>
      <c r="C21" s="64">
        <v>2300</v>
      </c>
      <c r="D21" s="68"/>
      <c r="E21" s="72">
        <f t="shared" si="0"/>
        <v>0</v>
      </c>
      <c r="F21" s="68"/>
      <c r="G21" s="161">
        <f t="shared" si="1"/>
        <v>0</v>
      </c>
    </row>
    <row r="22" spans="1:8" x14ac:dyDescent="0.35">
      <c r="A22" s="1" t="s">
        <v>115</v>
      </c>
      <c r="B22" s="68"/>
      <c r="C22" s="64">
        <v>10</v>
      </c>
      <c r="D22" s="68"/>
      <c r="E22" s="72">
        <f t="shared" si="0"/>
        <v>0</v>
      </c>
      <c r="F22" s="68"/>
      <c r="G22" s="161">
        <f t="shared" si="1"/>
        <v>0</v>
      </c>
    </row>
    <row r="23" spans="1:8" x14ac:dyDescent="0.35">
      <c r="A23" s="1" t="s">
        <v>156</v>
      </c>
      <c r="B23" s="71"/>
      <c r="C23" s="38">
        <v>1</v>
      </c>
      <c r="D23" s="71"/>
      <c r="E23" s="72">
        <f t="shared" si="0"/>
        <v>0</v>
      </c>
      <c r="F23" s="71"/>
      <c r="G23" s="161">
        <f t="shared" si="1"/>
        <v>0</v>
      </c>
    </row>
    <row r="24" spans="1:8" x14ac:dyDescent="0.35">
      <c r="A24" s="10" t="s">
        <v>117</v>
      </c>
      <c r="B24" s="71"/>
      <c r="C24" s="38">
        <v>1</v>
      </c>
      <c r="D24" s="71"/>
      <c r="E24" s="72">
        <f t="shared" si="0"/>
        <v>0</v>
      </c>
      <c r="F24" s="71"/>
      <c r="G24" s="161">
        <f t="shared" si="1"/>
        <v>0</v>
      </c>
    </row>
    <row r="25" spans="1:8" x14ac:dyDescent="0.35">
      <c r="A25" s="2" t="s">
        <v>210</v>
      </c>
      <c r="B25" s="29"/>
      <c r="C25" s="38">
        <v>200</v>
      </c>
      <c r="D25" s="71"/>
      <c r="E25" s="72">
        <f t="shared" si="0"/>
        <v>0</v>
      </c>
      <c r="F25" s="71"/>
      <c r="G25" s="161">
        <f t="shared" si="1"/>
        <v>0</v>
      </c>
    </row>
    <row r="26" spans="1:8" x14ac:dyDescent="0.35">
      <c r="A26" s="2" t="s">
        <v>211</v>
      </c>
      <c r="B26" s="71"/>
      <c r="C26" s="38">
        <v>550</v>
      </c>
      <c r="D26" s="71"/>
      <c r="E26" s="72">
        <f t="shared" si="0"/>
        <v>0</v>
      </c>
      <c r="F26" s="71"/>
      <c r="G26" s="161">
        <f t="shared" si="1"/>
        <v>0</v>
      </c>
    </row>
    <row r="27" spans="1:8" x14ac:dyDescent="0.35">
      <c r="A27" s="15" t="s">
        <v>212</v>
      </c>
      <c r="B27" s="71"/>
      <c r="C27" s="38">
        <v>100</v>
      </c>
      <c r="D27" s="71"/>
      <c r="E27" s="72">
        <f t="shared" si="0"/>
        <v>0</v>
      </c>
      <c r="F27" s="71"/>
      <c r="G27" s="161">
        <f t="shared" si="1"/>
        <v>0</v>
      </c>
    </row>
    <row r="28" spans="1:8" x14ac:dyDescent="0.35">
      <c r="A28" s="15" t="s">
        <v>213</v>
      </c>
      <c r="B28" s="71"/>
      <c r="C28" s="38">
        <v>100</v>
      </c>
      <c r="D28" s="71"/>
      <c r="E28" s="72">
        <f t="shared" si="0"/>
        <v>0</v>
      </c>
      <c r="F28" s="71"/>
      <c r="G28" s="161">
        <f t="shared" si="1"/>
        <v>0</v>
      </c>
    </row>
    <row r="29" spans="1:8" x14ac:dyDescent="0.35">
      <c r="A29" s="15" t="s">
        <v>214</v>
      </c>
      <c r="B29" s="71"/>
      <c r="C29" s="38">
        <v>1500</v>
      </c>
      <c r="D29" s="71"/>
      <c r="E29" s="72">
        <f t="shared" si="0"/>
        <v>0</v>
      </c>
      <c r="F29" s="71"/>
      <c r="G29" s="161">
        <f t="shared" si="1"/>
        <v>0</v>
      </c>
    </row>
    <row r="30" spans="1:8" x14ac:dyDescent="0.35">
      <c r="A30" s="15" t="s">
        <v>215</v>
      </c>
      <c r="B30" s="71"/>
      <c r="C30" s="38">
        <v>570</v>
      </c>
      <c r="D30" s="71"/>
      <c r="E30" s="72">
        <f t="shared" si="0"/>
        <v>0</v>
      </c>
      <c r="F30" s="71"/>
      <c r="G30" s="161">
        <f t="shared" si="1"/>
        <v>0</v>
      </c>
    </row>
    <row r="31" spans="1:8" x14ac:dyDescent="0.35">
      <c r="A31" s="15" t="s">
        <v>216</v>
      </c>
      <c r="B31" s="71"/>
      <c r="C31" s="38">
        <v>225</v>
      </c>
      <c r="D31" s="71"/>
      <c r="E31" s="72">
        <f t="shared" si="0"/>
        <v>0</v>
      </c>
      <c r="F31" s="71"/>
      <c r="G31" s="161">
        <f t="shared" si="1"/>
        <v>0</v>
      </c>
    </row>
    <row r="32" spans="1:8" x14ac:dyDescent="0.35">
      <c r="A32" s="15" t="s">
        <v>217</v>
      </c>
      <c r="B32" s="71"/>
      <c r="C32" s="38">
        <v>1700</v>
      </c>
      <c r="D32" s="71"/>
      <c r="E32" s="72">
        <f t="shared" si="0"/>
        <v>0</v>
      </c>
      <c r="F32" s="71"/>
      <c r="G32" s="161">
        <f t="shared" si="1"/>
        <v>0</v>
      </c>
    </row>
    <row r="33" spans="1:7" x14ac:dyDescent="0.35">
      <c r="A33" s="15" t="s">
        <v>218</v>
      </c>
      <c r="B33" s="71"/>
      <c r="C33" s="38">
        <v>125</v>
      </c>
      <c r="D33" s="71"/>
      <c r="E33" s="72">
        <f t="shared" si="0"/>
        <v>0</v>
      </c>
      <c r="F33" s="71"/>
      <c r="G33" s="161">
        <f t="shared" si="1"/>
        <v>0</v>
      </c>
    </row>
    <row r="34" spans="1:7" x14ac:dyDescent="0.35">
      <c r="A34" s="15" t="s">
        <v>219</v>
      </c>
      <c r="B34" s="71"/>
      <c r="C34" s="38">
        <v>350</v>
      </c>
      <c r="D34" s="71"/>
      <c r="E34" s="72">
        <f t="shared" si="0"/>
        <v>0</v>
      </c>
      <c r="F34" s="71"/>
      <c r="G34" s="161">
        <f t="shared" si="1"/>
        <v>0</v>
      </c>
    </row>
    <row r="35" spans="1:7" x14ac:dyDescent="0.35">
      <c r="A35" s="15" t="s">
        <v>220</v>
      </c>
      <c r="B35" s="71"/>
      <c r="C35" s="38">
        <v>750</v>
      </c>
      <c r="D35" s="71"/>
      <c r="E35" s="72">
        <f t="shared" si="0"/>
        <v>0</v>
      </c>
      <c r="F35" s="71"/>
      <c r="G35" s="161">
        <f t="shared" si="1"/>
        <v>0</v>
      </c>
    </row>
    <row r="36" spans="1:7" x14ac:dyDescent="0.35">
      <c r="A36" s="15" t="s">
        <v>221</v>
      </c>
      <c r="B36" s="71"/>
      <c r="C36" s="38">
        <v>2000</v>
      </c>
      <c r="D36" s="71"/>
      <c r="E36" s="72">
        <f t="shared" si="0"/>
        <v>0</v>
      </c>
      <c r="F36" s="71"/>
      <c r="G36" s="161">
        <f t="shared" si="1"/>
        <v>0</v>
      </c>
    </row>
    <row r="37" spans="1:7" x14ac:dyDescent="0.35">
      <c r="A37" s="15" t="s">
        <v>222</v>
      </c>
      <c r="B37" s="71"/>
      <c r="C37" s="38">
        <v>450</v>
      </c>
      <c r="D37" s="71"/>
      <c r="E37" s="72">
        <f t="shared" si="0"/>
        <v>0</v>
      </c>
      <c r="F37" s="71"/>
      <c r="G37" s="161">
        <f t="shared" si="1"/>
        <v>0</v>
      </c>
    </row>
    <row r="38" spans="1:7" x14ac:dyDescent="0.35">
      <c r="A38" s="15" t="s">
        <v>223</v>
      </c>
      <c r="B38" s="71"/>
      <c r="C38" s="38">
        <v>230</v>
      </c>
      <c r="D38" s="71"/>
      <c r="E38" s="72">
        <f t="shared" si="0"/>
        <v>0</v>
      </c>
      <c r="F38" s="71"/>
      <c r="G38" s="161">
        <f t="shared" si="1"/>
        <v>0</v>
      </c>
    </row>
    <row r="39" spans="1:7" x14ac:dyDescent="0.35">
      <c r="A39" s="15" t="s">
        <v>224</v>
      </c>
      <c r="B39" s="71"/>
      <c r="C39" s="38">
        <v>44</v>
      </c>
      <c r="D39" s="71"/>
      <c r="E39" s="72">
        <f t="shared" si="0"/>
        <v>0</v>
      </c>
      <c r="F39" s="71"/>
      <c r="G39" s="161">
        <f t="shared" si="1"/>
        <v>0</v>
      </c>
    </row>
    <row r="40" spans="1:7" x14ac:dyDescent="0.35">
      <c r="A40" s="15" t="s">
        <v>225</v>
      </c>
      <c r="B40" s="71"/>
      <c r="C40" s="38">
        <v>300</v>
      </c>
      <c r="D40" s="71"/>
      <c r="E40" s="72">
        <f t="shared" si="0"/>
        <v>0</v>
      </c>
      <c r="F40" s="71"/>
      <c r="G40" s="161">
        <f t="shared" si="1"/>
        <v>0</v>
      </c>
    </row>
    <row r="41" spans="1:7" ht="15" thickBot="1" x14ac:dyDescent="0.4">
      <c r="E41" s="14"/>
      <c r="G41" s="165">
        <f>SUM(G6:G40)</f>
        <v>0</v>
      </c>
    </row>
    <row r="42" spans="1:7" ht="15" thickTop="1" x14ac:dyDescent="0.35"/>
    <row r="43" spans="1:7" x14ac:dyDescent="0.35">
      <c r="A43" s="180" t="s">
        <v>330</v>
      </c>
      <c r="B43" s="180"/>
      <c r="C43" s="180"/>
      <c r="D43" s="180"/>
      <c r="E43" s="180"/>
      <c r="F43" s="180"/>
      <c r="G43" s="180"/>
    </row>
    <row r="44" spans="1:7" x14ac:dyDescent="0.35">
      <c r="A44" s="180"/>
      <c r="B44" s="180"/>
      <c r="C44" s="180"/>
      <c r="D44" s="180"/>
      <c r="E44" s="180"/>
      <c r="F44" s="180"/>
      <c r="G44" s="180"/>
    </row>
    <row r="45" spans="1:7" x14ac:dyDescent="0.35">
      <c r="A45" s="180"/>
      <c r="B45" s="180"/>
      <c r="C45" s="180"/>
      <c r="D45" s="180"/>
      <c r="E45" s="180"/>
      <c r="F45" s="180"/>
      <c r="G45" s="180"/>
    </row>
    <row r="46" spans="1:7" x14ac:dyDescent="0.35">
      <c r="A46" s="180"/>
      <c r="B46" s="180"/>
      <c r="C46" s="180"/>
      <c r="D46" s="180"/>
      <c r="E46" s="180"/>
      <c r="F46" s="180"/>
      <c r="G46" s="180"/>
    </row>
    <row r="47" spans="1:7" x14ac:dyDescent="0.35">
      <c r="A47" s="180"/>
      <c r="B47" s="180"/>
      <c r="C47" s="180"/>
      <c r="D47" s="180"/>
      <c r="E47" s="180"/>
      <c r="F47" s="180"/>
      <c r="G47" s="180"/>
    </row>
    <row r="48" spans="1:7" x14ac:dyDescent="0.35">
      <c r="A48" s="180"/>
      <c r="B48" s="180"/>
      <c r="C48" s="180"/>
      <c r="D48" s="180"/>
      <c r="E48" s="180"/>
      <c r="F48" s="180"/>
      <c r="G48" s="180"/>
    </row>
    <row r="49" spans="1:7" x14ac:dyDescent="0.35">
      <c r="A49" s="180"/>
      <c r="B49" s="180"/>
      <c r="C49" s="180"/>
      <c r="D49" s="180"/>
      <c r="E49" s="180"/>
      <c r="F49" s="180"/>
      <c r="G49" s="180"/>
    </row>
    <row r="50" spans="1:7" x14ac:dyDescent="0.35">
      <c r="A50" s="180"/>
      <c r="B50" s="180"/>
      <c r="C50" s="180"/>
      <c r="D50" s="180"/>
      <c r="E50" s="180"/>
      <c r="F50" s="180"/>
      <c r="G50" s="180"/>
    </row>
    <row r="51" spans="1:7" x14ac:dyDescent="0.35">
      <c r="A51" s="180"/>
      <c r="B51" s="180"/>
      <c r="C51" s="180"/>
      <c r="D51" s="180"/>
      <c r="E51" s="180"/>
      <c r="F51" s="180"/>
      <c r="G51" s="180"/>
    </row>
    <row r="52" spans="1:7" ht="39" customHeight="1" x14ac:dyDescent="0.35">
      <c r="A52" s="180"/>
      <c r="B52" s="180"/>
      <c r="C52" s="180"/>
      <c r="D52" s="180"/>
      <c r="E52" s="180"/>
      <c r="F52" s="180"/>
      <c r="G52" s="180"/>
    </row>
  </sheetData>
  <mergeCells count="4">
    <mergeCell ref="A1:G1"/>
    <mergeCell ref="A43:G52"/>
    <mergeCell ref="B2:D2"/>
    <mergeCell ref="B3:D3"/>
  </mergeCells>
  <phoneticPr fontId="7" type="noConversion"/>
  <pageMargins left="0.75000000000000011" right="0.75000000000000011" top="1" bottom="1" header="0.5" footer="0.5"/>
  <pageSetup paperSize="9" scale="65" orientation="portrait" horizontalDpi="4294967292" verticalDpi="4294967292"/>
  <legacyDrawing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3A539B450D444D984C8CF9D7DC0F96" ma:contentTypeVersion="15" ma:contentTypeDescription="Create a new document." ma:contentTypeScope="" ma:versionID="df109346c812ad82eec6522998a9eb4b">
  <xsd:schema xmlns:xsd="http://www.w3.org/2001/XMLSchema" xmlns:xs="http://www.w3.org/2001/XMLSchema" xmlns:p="http://schemas.microsoft.com/office/2006/metadata/properties" xmlns:ns2="2e34413a-237d-4806-9279-0b64937bb27d" xmlns:ns3="c8be7c25-21df-44e2-8917-d73b33e2f6d5" targetNamespace="http://schemas.microsoft.com/office/2006/metadata/properties" ma:root="true" ma:fieldsID="6af1b90a23273347611c4d3929c29db8" ns2:_="" ns3:_="">
    <xsd:import namespace="2e34413a-237d-4806-9279-0b64937bb27d"/>
    <xsd:import namespace="c8be7c25-21df-44e2-8917-d73b33e2f6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4413a-237d-4806-9279-0b64937bb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_Flow_SignoffStatus" ma:index="18" nillable="true" ma:displayName="Sign-off status" ma:hidden="true" ma:internalName="Sign_x002d_off_x0020_status" ma:readOnly="fals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be7c25-21df-44e2-8917-d73b33e2f6d5"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e34413a-237d-4806-9279-0b64937bb27d" xsi:nil="true"/>
    <SharedWithUsers xmlns="c8be7c25-21df-44e2-8917-d73b33e2f6d5">
      <UserInfo>
        <DisplayName>Cyrelle Field</DisplayName>
        <AccountId>198</AccountId>
        <AccountType/>
      </UserInfo>
    </SharedWithUsers>
  </documentManagement>
</p:properties>
</file>

<file path=customXml/itemProps1.xml><?xml version="1.0" encoding="utf-8"?>
<ds:datastoreItem xmlns:ds="http://schemas.openxmlformats.org/officeDocument/2006/customXml" ds:itemID="{DD1CAD60-6DB0-434F-8BB3-DBE5CC40F3A8}">
  <ds:schemaRefs>
    <ds:schemaRef ds:uri="http://schemas.microsoft.com/sharepoint/v3/contenttype/forms"/>
  </ds:schemaRefs>
</ds:datastoreItem>
</file>

<file path=customXml/itemProps2.xml><?xml version="1.0" encoding="utf-8"?>
<ds:datastoreItem xmlns:ds="http://schemas.openxmlformats.org/officeDocument/2006/customXml" ds:itemID="{B94FE983-D3BB-4E09-9B49-44A5F034D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34413a-237d-4806-9279-0b64937bb27d"/>
    <ds:schemaRef ds:uri="c8be7c25-21df-44e2-8917-d73b33e2f6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A8F268-89FD-4F87-BA96-F9C563EBCD61}">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e5c6617c-0fec-44a0-8b42-7484c859b5f8"/>
    <ds:schemaRef ds:uri="http://purl.org/dc/terms/"/>
    <ds:schemaRef ds:uri="db5597e1-870d-4b63-9dcc-9c3110539a50"/>
    <ds:schemaRef ds:uri="http://schemas.microsoft.com/office/2006/metadata/properties"/>
    <ds:schemaRef ds:uri="http://www.w3.org/XML/1998/namespace"/>
    <ds:schemaRef ds:uri="http://purl.org/dc/dcmitype/"/>
    <ds:schemaRef ds:uri="2e34413a-237d-4806-9279-0b64937bb27d"/>
    <ds:schemaRef ds:uri="c8be7c25-21df-44e2-8917-d73b33e2f6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Introduction</vt:lpstr>
      <vt:lpstr>Light levels (lux)</vt:lpstr>
      <vt:lpstr>Temperature (C)</vt:lpstr>
      <vt:lpstr>Power meter (kWh)</vt:lpstr>
      <vt:lpstr>Offices and corridors</vt:lpstr>
      <vt:lpstr>Classrooms</vt:lpstr>
      <vt:lpstr>Server room(s)</vt:lpstr>
      <vt:lpstr>Library, kitchen &amp; toilets</vt:lpstr>
      <vt:lpstr>Woodwork</vt:lpstr>
      <vt:lpstr>Outside</vt:lpstr>
      <vt:lpstr>Heating - gas</vt:lpstr>
      <vt:lpstr>Summary table, by type</vt:lpstr>
      <vt:lpstr>Summary table, by building</vt:lpstr>
      <vt:lpstr>Monitoring example</vt:lpstr>
      <vt:lpstr>'Light levels (lux)'!_gjdgxs</vt:lpstr>
      <vt:lpstr>Classrooms!Print_Area</vt:lpstr>
      <vt:lpstr>'Heating - gas'!Print_Area</vt:lpstr>
      <vt:lpstr>'Library, kitchen &amp; toilets'!Print_Area</vt:lpstr>
      <vt:lpstr>'Offices and corridors'!Print_Area</vt:lpstr>
      <vt:lpstr>Outside!Print_Area</vt:lpstr>
      <vt:lpstr>'Server room(s)'!Print_Area</vt:lpstr>
      <vt:lpstr>'Summary table, by building'!Print_Area</vt:lpstr>
      <vt:lpstr>'Summary table, by type'!Print_Area</vt:lpstr>
      <vt:lpstr>Woodwork!Print_Area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Heidi</dc:creator>
  <cp:keywords/>
  <dc:description/>
  <cp:lastModifiedBy>Romina Callejas</cp:lastModifiedBy>
  <cp:revision/>
  <dcterms:created xsi:type="dcterms:W3CDTF">2011-11-20T09:52:01Z</dcterms:created>
  <dcterms:modified xsi:type="dcterms:W3CDTF">2021-06-11T05:41:04Z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0x010100DC3A539B450D444D984C8CF9D7DC0F96</vt:lpwstr>
  </property>
</Properties>
</file>